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540" activeTab="0"/>
  </bookViews>
  <sheets>
    <sheet name="IS" sheetId="1" r:id="rId1"/>
    <sheet name="BS" sheetId="2" r:id="rId2"/>
    <sheet name="Cash Flow" sheetId="3" r:id="rId3"/>
    <sheet name="Changes In Equity" sheetId="4" r:id="rId4"/>
    <sheet name="Notes" sheetId="5" r:id="rId5"/>
  </sheets>
  <definedNames>
    <definedName name="_xlnm.Print_Area" localSheetId="1">'BS'!$A$1:$H$56</definedName>
    <definedName name="_xlnm.Print_Area" localSheetId="2">'Cash Flow'!$A$1:$E$60</definedName>
    <definedName name="_xlnm.Print_Area" localSheetId="0">'IS'!$A$1:$H$45</definedName>
    <definedName name="_xlnm.Print_Area" localSheetId="4">'Notes'!$A$1:$G$298</definedName>
  </definedNames>
  <calcPr fullCalcOnLoad="1"/>
</workbook>
</file>

<file path=xl/sharedStrings.xml><?xml version="1.0" encoding="utf-8"?>
<sst xmlns="http://schemas.openxmlformats.org/spreadsheetml/2006/main" count="234" uniqueCount="145">
  <si>
    <t>Other payables</t>
  </si>
  <si>
    <t>Profit before income tax</t>
  </si>
  <si>
    <t>Accumulated loss</t>
  </si>
  <si>
    <t>Operating profit before working capital changes</t>
  </si>
  <si>
    <t>Share premium</t>
  </si>
  <si>
    <t>LEN CHEONG HOLDING BERHAD</t>
  </si>
  <si>
    <t>Share</t>
  </si>
  <si>
    <t>capital</t>
  </si>
  <si>
    <t>premium</t>
  </si>
  <si>
    <t>Depreciation</t>
  </si>
  <si>
    <t>Taxation</t>
  </si>
  <si>
    <t>Purchase of property, plant and equipment</t>
  </si>
  <si>
    <t>ESP - Fully diluted (sen)</t>
  </si>
  <si>
    <t>EPS - Basic (sen)</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</si>
  <si>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</si>
  <si>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</si>
  <si>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</si>
  <si>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</si>
  <si>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</si>
  <si>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</si>
  <si>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</si>
  <si>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</si>
  <si>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</si>
  <si>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</si>
  <si>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</si>
  <si>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</si>
  <si>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</si>
  <si>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</si>
  <si>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</si>
  <si>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</si>
  <si>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</si>
  <si>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</si>
  <si>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</si>
  <si>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</si>
  <si>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</si>
  <si>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</si>
  <si>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</si>
  <si>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</si>
  <si>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</si>
  <si>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</si>
  <si>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</si>
  <si>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</si>
  <si>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</si>
  <si>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</si>
  <si>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</si>
  <si>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</si>
  <si>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</si>
  <si>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</si>
  <si>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</si>
  <si>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</si>
  <si>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</si>
  <si>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</si>
  <si>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</si>
  <si>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</si>
  <si>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</si>
  <si>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</si>
  <si>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</si>
  <si>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</si>
  <si>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</si>
  <si>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</si>
  <si>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</si>
  <si>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</si>
  <si>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</si>
  <si>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</si>
  <si>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</si>
  <si>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</si>
  <si>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</si>
  <si>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</si>
  <si>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</si>
  <si>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</si>
  <si>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</si>
  <si>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</si>
  <si>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Interest paid</t>
  </si>
  <si>
    <t>Interest expense</t>
  </si>
  <si>
    <t>Adjustments for:-</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</si>
  <si>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</si>
  <si>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</si>
  <si>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</si>
  <si>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</si>
  <si>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</si>
  <si>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</si>
  <si>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</si>
  <si>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</si>
  <si>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</si>
  <si>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</si>
  <si>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</si>
  <si>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</si>
  <si>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</si>
  <si>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</si>
  <si>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</si>
  <si>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</si>
  <si>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 xml:space="preserve"> </t>
  </si>
  <si>
    <t>At 1st January, 2010</t>
  </si>
  <si>
    <t xml:space="preserve">UNAUDITED CONDENSED CONSOLIDATED STATEMENTS OF COMPREHENSIVE INCOME </t>
  </si>
  <si>
    <t>CONDENSED CONSOLIDATED STATEMENT OF FINANCIAL POSITION</t>
  </si>
  <si>
    <t>Trade payables</t>
  </si>
  <si>
    <t>UNAUDITED CONDENSED CONSOLIDATED STATEMENT OF CASH FLOW</t>
  </si>
  <si>
    <t>(Repayment) of borrowings</t>
  </si>
  <si>
    <t xml:space="preserve"> Net change in cash &amp; cash equivalents</t>
  </si>
  <si>
    <t xml:space="preserve">UNAUDITED CONDENSED CONSOLIDATED STATEMENTS OF CHANGES IN EQUITY </t>
  </si>
  <si>
    <t xml:space="preserve">       Short term borrowings:</t>
  </si>
  <si>
    <t xml:space="preserve">       Long term borrowings:</t>
  </si>
  <si>
    <t>Total comprehensive income for the period</t>
  </si>
  <si>
    <t>Sales - local</t>
  </si>
  <si>
    <t>Sales - Overseas</t>
  </si>
  <si>
    <t>31/12/2010</t>
  </si>
  <si>
    <t>Group</t>
  </si>
  <si>
    <t>Less : Consolidation adjustments</t>
  </si>
  <si>
    <t>Total group (accumulated losses)</t>
  </si>
  <si>
    <t xml:space="preserve">  as per statements of financial position</t>
  </si>
  <si>
    <t>- Realised losses</t>
  </si>
  <si>
    <t xml:space="preserve">   - Unrealised losses</t>
  </si>
  <si>
    <t xml:space="preserve">            Total (accumulated losses)</t>
  </si>
  <si>
    <t>Profit from operations</t>
  </si>
  <si>
    <t>At 1st January, 2011</t>
  </si>
  <si>
    <t>Deposit written off</t>
  </si>
  <si>
    <t>Bad debts  written off</t>
  </si>
  <si>
    <t>Inventory write off</t>
  </si>
  <si>
    <t>Fixed deposit pledged with a licensed bank</t>
  </si>
  <si>
    <t>Tax refunded</t>
  </si>
  <si>
    <t xml:space="preserve">  Preceding Year</t>
  </si>
  <si>
    <t>Immediate</t>
  </si>
  <si>
    <t xml:space="preserve"> 31/12/2011</t>
  </si>
  <si>
    <t>(Increase) in receivables</t>
  </si>
  <si>
    <t xml:space="preserve"> Net cash / provided by operating activities</t>
  </si>
  <si>
    <t>Unrealised gain on foreign exchange</t>
  </si>
  <si>
    <t>Cash generated from operations</t>
  </si>
  <si>
    <t>30/09/2011</t>
  </si>
  <si>
    <t>Cash Flow From Operating Activities</t>
  </si>
  <si>
    <t>Gain on disposal of property, plant and equipment</t>
  </si>
  <si>
    <t>Proceed from disposal of property, plant and equipment</t>
  </si>
  <si>
    <t>Fourth quarter</t>
  </si>
  <si>
    <t xml:space="preserve">Quarterly report on consolidated results for the fourth quarter ended 31st December 2011, </t>
  </si>
  <si>
    <t>31/12/2011</t>
  </si>
  <si>
    <t>Decrease/(Increase) in inventories</t>
  </si>
  <si>
    <t>(Decrease)/Increase in payables</t>
  </si>
  <si>
    <t>12 months ended
31st December, 2010</t>
  </si>
  <si>
    <t>At 31st December, 2010</t>
  </si>
  <si>
    <t>At 31st December, 2011</t>
  </si>
  <si>
    <t>12 months ended
31st December, 2011</t>
  </si>
  <si>
    <t xml:space="preserve">        As at  31st December, 2011:</t>
  </si>
  <si>
    <t xml:space="preserve">(Loss)/Profit before tax </t>
  </si>
  <si>
    <t>(Loss)/Profit before tax</t>
  </si>
  <si>
    <t>Net (Loss)/Profit for the period</t>
  </si>
  <si>
    <t>Total comprehensive (loss)/income for the period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</si>
</sst>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M &quot;#,##0_);\(&quot;RM &quot;#,##0\)"/>
    <numFmt numFmtId="185" formatCode="&quot;RM &quot;#,##0_);[Red]\(&quot;RM &quot;#,##0\)"/>
    <numFmt numFmtId="186" formatCode="&quot;RM &quot;#,##0.00_);\(&quot;RM &quot;#,##0.00\)"/>
    <numFmt numFmtId="187" formatCode="&quot;RM &quot;#,##0.00_);[Red]\(&quot;RM &quot;#,##0.00\)"/>
    <numFmt numFmtId="188" formatCode="_(&quot;RM &quot;* #,##0_);_(&quot;RM &quot;* \(#,##0\);_(&quot;RM &quot;* &quot;-&quot;_);_(@_)"/>
    <numFmt numFmtId="189" formatCode="_(&quot;RM &quot;* #,##0.00_);_(&quot;RM &quot;* \(#,##0.00\);_(&quot;RM &quot;* &quot;-&quot;??_);_(@_)"/>
    <numFmt numFmtId="190" formatCode="_(* #,##0.0_);_(* \(#,##0.0\);_(* &quot;-&quot;??_);_(@_)"/>
    <numFmt numFmtId="191" formatCode="_(* #,##0_);_(* \(#,##0\);_(* &quot;-&quot;??_);_(@_)"/>
    <numFmt numFmtId="192" formatCode="0.000"/>
    <numFmt numFmtId="193" formatCode="0.0"/>
    <numFmt numFmtId="194" formatCode="_(* #,##0.000_);_(* \(#,##0.000\);_(* &quot;-&quot;??_);_(@_)"/>
    <numFmt numFmtId="195" formatCode="_(* #,##0.0000_);_(* \(#,##0.0000\);_(* &quot;-&quot;??_);_(@_)"/>
    <numFmt numFmtId="196" formatCode="0_);\(0\)"/>
    <numFmt numFmtId="197" formatCode="_(* #,##0.0_);_(* \(#,##0.0\);_(* &quot;-&quot;?_);_(@_)"/>
    <numFmt numFmtId="198" formatCode="_(* #,##0_);_(* \(#,##0\);_(* \-??_);_(@_)"/>
    <numFmt numFmtId="199" formatCode="_(* #,##0.00_);_(* \(#,##0.00\);_(* \-??_);_(@_)"/>
    <numFmt numFmtId="200" formatCode="_(* #,##0.0_);_(* \(#,##0.0\);_(* \-??_);_(@_)"/>
    <numFmt numFmtId="201" formatCode="_(* #,##0_);_(* \(#,##0\);_(* \-_);_(@_)"/>
    <numFmt numFmtId="202" formatCode="_(* #,##0.00000_);_(* \(#,##0.00000\);_(* &quot;-&quot;??_);_(@_)"/>
    <numFmt numFmtId="203" formatCode="0.0%"/>
    <numFmt numFmtId="204" formatCode="[$-409]dddd\,\ mmmm\ dd\,\ yyyy"/>
    <numFmt numFmtId="205" formatCode="&quot;Yes&quot;;&quot;Yes&quot;;&quot;No&quot;"/>
    <numFmt numFmtId="206" formatCode="&quot;True&quot;;&quot;True&quot;;&quot;False&quot;"/>
    <numFmt numFmtId="207" formatCode="&quot;On&quot;;&quot;On&quot;;&quot;Off&quot;"/>
    <numFmt numFmtId="208" formatCode="[$€-2]\ #,##0.00_);[Red]\([$€-2]\ #,##0.00\)"/>
    <numFmt numFmtId="209" formatCode="0.00_ "/>
  </numFmts>
  <fonts count="37">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1"/>
      <name val="Arial"/>
      <family val="2"/>
    </font>
    <font>
      <sz val="10.5"/>
      <name val="Arial"/>
      <family val="2"/>
    </font>
    <font>
      <b/>
      <sz val="10.5"/>
      <name val="Arial"/>
      <family val="2"/>
    </font>
    <font>
      <b/>
      <sz val="11"/>
      <name val="Arial"/>
      <family val="2"/>
    </font>
    <font>
      <b/>
      <u val="single"/>
      <sz val="10"/>
      <name val="Arial"/>
      <family val="2"/>
    </font>
    <font>
      <sz val="11"/>
      <name val="Times New Roman"/>
      <family val="1"/>
    </font>
    <font>
      <sz val="11"/>
      <color indexed="8"/>
      <name val="Calibri"/>
      <family val="2"/>
    </font>
    <font>
      <sz val="11"/>
      <color indexed="8"/>
      <name val="Times New Roman"/>
      <family val="1"/>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i/>
      <sz val="11"/>
      <color indexed="23"/>
      <name val="Times New Roman"/>
      <family val="1"/>
    </font>
    <font>
      <sz val="11"/>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sz val="11"/>
      <color indexed="52"/>
      <name val="Times New Roman"/>
      <family val="1"/>
    </font>
    <font>
      <sz val="11"/>
      <color indexed="60"/>
      <name val="Times New Roman"/>
      <family val="1"/>
    </font>
    <font>
      <b/>
      <sz val="11"/>
      <color indexed="63"/>
      <name val="Times New Roman"/>
      <family val="1"/>
    </font>
    <font>
      <b/>
      <sz val="18"/>
      <color indexed="56"/>
      <name val="Cambria"/>
      <family val="2"/>
    </font>
    <font>
      <b/>
      <sz val="11"/>
      <color indexed="8"/>
      <name val="Times New Roman"/>
      <family val="1"/>
    </font>
    <font>
      <sz val="11"/>
      <color indexed="10"/>
      <name val="Times New Roman"/>
      <family val="1"/>
    </font>
    <font>
      <sz val="10"/>
      <color indexed="8"/>
      <name val="Arial"/>
      <family val="2"/>
    </font>
    <font>
      <b/>
      <sz val="10"/>
      <color indexed="8"/>
      <name val="Arial"/>
      <family val="2"/>
    </font>
    <font>
      <b/>
      <u val="single"/>
      <sz val="10"/>
      <color indexed="8"/>
      <name val="Arial"/>
      <family val="2"/>
    </font>
    <font>
      <sz val="11"/>
      <color indexed="8"/>
      <name val="Arial"/>
      <family val="2"/>
    </font>
    <font>
      <sz val="10"/>
      <color indexed="8"/>
      <name val="Times New Roman"/>
      <family val="1"/>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bottom style="double"/>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double"/>
    </border>
    <border>
      <left style="thin"/>
      <right style="thin"/>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2"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20">
    <xf numFmtId="0" fontId="0" fillId="0" borderId="0" xfId="0" applyAlignment="1">
      <alignment/>
    </xf>
    <xf numFmtId="191" fontId="0" fillId="0" borderId="0" xfId="42" applyNumberFormat="1" applyFont="1" applyAlignment="1">
      <alignment/>
    </xf>
    <xf numFmtId="191" fontId="0" fillId="0" borderId="0" xfId="42" applyNumberFormat="1" applyFont="1" applyAlignment="1">
      <alignment horizontal="center"/>
    </xf>
    <xf numFmtId="191" fontId="0" fillId="0" borderId="0" xfId="42" applyNumberFormat="1" applyFont="1" applyFill="1" applyAlignment="1">
      <alignment/>
    </xf>
    <xf numFmtId="0" fontId="2" fillId="0" borderId="0" xfId="59" applyFont="1" applyFill="1">
      <alignment/>
      <protection/>
    </xf>
    <xf numFmtId="0" fontId="2" fillId="0" borderId="0" xfId="59" applyFont="1" applyFill="1" applyAlignment="1">
      <alignment horizontal="center"/>
      <protection/>
    </xf>
    <xf numFmtId="198" fontId="2" fillId="0" borderId="0" xfId="42" applyNumberFormat="1" applyFont="1" applyFill="1" applyBorder="1" applyAlignment="1" applyProtection="1">
      <alignment/>
      <protection/>
    </xf>
    <xf numFmtId="0" fontId="0" fillId="0" borderId="0" xfId="59" applyFont="1" applyFill="1" applyAlignment="1">
      <alignment horizontal="center"/>
      <protection/>
    </xf>
    <xf numFmtId="0" fontId="0" fillId="0" borderId="0" xfId="59" applyFont="1" applyFill="1">
      <alignment/>
      <protection/>
    </xf>
    <xf numFmtId="198" fontId="0" fillId="0" borderId="0" xfId="42" applyNumberFormat="1" applyFont="1" applyFill="1" applyBorder="1" applyAlignment="1" applyProtection="1">
      <alignment horizontal="right"/>
      <protection/>
    </xf>
    <xf numFmtId="198" fontId="0" fillId="0" borderId="0" xfId="42" applyNumberFormat="1" applyFont="1" applyFill="1" applyBorder="1" applyAlignment="1" applyProtection="1">
      <alignment/>
      <protection/>
    </xf>
    <xf numFmtId="0" fontId="1" fillId="0" borderId="0" xfId="59" applyFont="1" applyFill="1" applyAlignment="1">
      <alignment horizontal="center"/>
      <protection/>
    </xf>
    <xf numFmtId="0" fontId="1" fillId="0" borderId="0" xfId="59" applyFont="1" applyFill="1">
      <alignment/>
      <protection/>
    </xf>
    <xf numFmtId="0" fontId="1" fillId="0" borderId="0" xfId="59" applyFont="1" applyFill="1" applyAlignment="1" quotePrefix="1">
      <alignment horizontal="center"/>
      <protection/>
    </xf>
    <xf numFmtId="0" fontId="5" fillId="0" borderId="0" xfId="59" applyFont="1" applyFill="1">
      <alignment/>
      <protection/>
    </xf>
    <xf numFmtId="0" fontId="0" fillId="0" borderId="0" xfId="59" applyFont="1" applyFill="1" applyAlignment="1">
      <alignment horizontal="right"/>
      <protection/>
    </xf>
    <xf numFmtId="0" fontId="0" fillId="0" borderId="0" xfId="59" applyFont="1" applyFill="1" applyBorder="1">
      <alignment/>
      <protection/>
    </xf>
    <xf numFmtId="198" fontId="1" fillId="0" borderId="0" xfId="42" applyNumberFormat="1" applyFont="1" applyFill="1" applyBorder="1" applyAlignment="1" applyProtection="1">
      <alignment/>
      <protection/>
    </xf>
    <xf numFmtId="16" fontId="1" fillId="0" borderId="0" xfId="59" applyNumberFormat="1" applyFont="1" applyFill="1" applyAlignment="1" quotePrefix="1">
      <alignment horizontal="center"/>
      <protection/>
    </xf>
    <xf numFmtId="0" fontId="6" fillId="0" borderId="0" xfId="59" applyFont="1" applyFill="1">
      <alignment/>
      <protection/>
    </xf>
    <xf numFmtId="198" fontId="6" fillId="0" borderId="0" xfId="42" applyNumberFormat="1" applyFont="1" applyFill="1" applyBorder="1" applyAlignment="1" applyProtection="1">
      <alignment/>
      <protection/>
    </xf>
    <xf numFmtId="40" fontId="6" fillId="0" borderId="0" xfId="42" applyNumberFormat="1" applyFont="1" applyFill="1" applyBorder="1" applyAlignment="1" applyProtection="1">
      <alignment/>
      <protection/>
    </xf>
    <xf numFmtId="201" fontId="6" fillId="0" borderId="0" xfId="42" applyNumberFormat="1" applyFont="1" applyFill="1" applyBorder="1" applyAlignment="1" applyProtection="1">
      <alignment/>
      <protection/>
    </xf>
    <xf numFmtId="0" fontId="8" fillId="0" borderId="0" xfId="0" applyFont="1" applyAlignment="1">
      <alignment/>
    </xf>
    <xf numFmtId="0" fontId="9" fillId="0" borderId="0" xfId="0" applyFont="1" applyAlignment="1">
      <alignment/>
    </xf>
    <xf numFmtId="0" fontId="2" fillId="0" borderId="0" xfId="0" applyFont="1" applyAlignment="1">
      <alignment/>
    </xf>
    <xf numFmtId="0" fontId="2" fillId="0" borderId="0" xfId="59" applyFont="1" applyFill="1" applyBorder="1">
      <alignment/>
      <protection/>
    </xf>
    <xf numFmtId="0" fontId="9" fillId="0" borderId="0" xfId="0" applyFont="1" applyAlignment="1">
      <alignment wrapText="1"/>
    </xf>
    <xf numFmtId="0" fontId="5" fillId="0" borderId="0" xfId="59" applyFont="1" applyFill="1" applyBorder="1">
      <alignment/>
      <protection/>
    </xf>
    <xf numFmtId="15" fontId="1" fillId="0" borderId="0" xfId="59" applyNumberFormat="1" applyFont="1" applyFill="1" applyAlignment="1" quotePrefix="1">
      <alignment horizontal="center"/>
      <protection/>
    </xf>
    <xf numFmtId="15" fontId="1" fillId="0" borderId="0" xfId="59"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0" fillId="0" borderId="0" xfId="0" applyFont="1" applyAlignment="1">
      <alignment/>
    </xf>
    <xf numFmtId="0" fontId="0" fillId="0" borderId="0" xfId="59" applyFont="1" applyFill="1" applyAlignment="1">
      <alignment wrapText="1"/>
      <protection/>
    </xf>
    <xf numFmtId="0" fontId="10" fillId="0" borderId="0" xfId="59" applyFont="1" applyFill="1">
      <alignment/>
      <protection/>
    </xf>
    <xf numFmtId="0" fontId="7" fillId="0" borderId="0" xfId="59" applyFont="1" applyFill="1">
      <alignment/>
      <protection/>
    </xf>
    <xf numFmtId="0" fontId="7" fillId="0" borderId="0" xfId="59" applyFont="1" applyFill="1" applyAlignment="1">
      <alignment horizontal="center"/>
      <protection/>
    </xf>
    <xf numFmtId="0" fontId="8" fillId="0" borderId="0" xfId="59" applyFont="1" applyFill="1">
      <alignment/>
      <protection/>
    </xf>
    <xf numFmtId="43" fontId="0" fillId="0" borderId="0" xfId="42" applyFont="1" applyFill="1" applyBorder="1" applyAlignment="1" applyProtection="1">
      <alignment horizontal="right"/>
      <protection/>
    </xf>
    <xf numFmtId="198" fontId="0" fillId="0" borderId="10" xfId="42" applyNumberFormat="1" applyFont="1" applyFill="1" applyBorder="1" applyAlignment="1" applyProtection="1">
      <alignment horizontal="right"/>
      <protection/>
    </xf>
    <xf numFmtId="9" fontId="0" fillId="0" borderId="0" xfId="64" applyFont="1" applyFill="1" applyBorder="1" applyAlignment="1" applyProtection="1">
      <alignment horizontal="right"/>
      <protection/>
    </xf>
    <xf numFmtId="198" fontId="0" fillId="0" borderId="11" xfId="42" applyNumberFormat="1" applyFont="1" applyFill="1" applyBorder="1" applyAlignment="1" applyProtection="1">
      <alignment horizontal="right"/>
      <protection/>
    </xf>
    <xf numFmtId="199" fontId="0" fillId="0" borderId="12" xfId="42" applyNumberFormat="1" applyFont="1" applyFill="1" applyBorder="1" applyAlignment="1" applyProtection="1">
      <alignment horizontal="right"/>
      <protection/>
    </xf>
    <xf numFmtId="200" fontId="0" fillId="0" borderId="0" xfId="42" applyNumberFormat="1" applyFont="1" applyFill="1" applyBorder="1" applyAlignment="1" applyProtection="1">
      <alignment horizontal="right"/>
      <protection/>
    </xf>
    <xf numFmtId="198" fontId="0" fillId="0" borderId="13" xfId="42" applyNumberFormat="1" applyFont="1" applyFill="1" applyBorder="1" applyAlignment="1" applyProtection="1">
      <alignment/>
      <protection/>
    </xf>
    <xf numFmtId="198" fontId="0" fillId="0" borderId="13" xfId="42" applyNumberFormat="1" applyFont="1" applyFill="1" applyBorder="1" applyAlignment="1" applyProtection="1">
      <alignment horizontal="right"/>
      <protection/>
    </xf>
    <xf numFmtId="198" fontId="0" fillId="0" borderId="14" xfId="42" applyNumberFormat="1" applyFont="1" applyFill="1" applyBorder="1" applyAlignment="1" applyProtection="1">
      <alignment/>
      <protection/>
    </xf>
    <xf numFmtId="198" fontId="0" fillId="0" borderId="14" xfId="42" applyNumberFormat="1" applyFont="1" applyFill="1" applyBorder="1" applyAlignment="1" applyProtection="1">
      <alignment horizontal="right"/>
      <protection/>
    </xf>
    <xf numFmtId="198" fontId="0" fillId="0" borderId="15" xfId="42" applyNumberFormat="1" applyFont="1" applyFill="1" applyBorder="1" applyAlignment="1" applyProtection="1">
      <alignment/>
      <protection/>
    </xf>
    <xf numFmtId="198" fontId="0" fillId="0" borderId="16" xfId="42" applyNumberFormat="1" applyFont="1" applyFill="1" applyBorder="1" applyAlignment="1" applyProtection="1">
      <alignment/>
      <protection/>
    </xf>
    <xf numFmtId="198" fontId="0" fillId="0" borderId="16" xfId="42" applyNumberFormat="1" applyFont="1" applyFill="1" applyBorder="1" applyAlignment="1" applyProtection="1">
      <alignment horizontal="right"/>
      <protection/>
    </xf>
    <xf numFmtId="198" fontId="0" fillId="0" borderId="17" xfId="42" applyNumberFormat="1" applyFont="1" applyFill="1" applyBorder="1" applyAlignment="1" applyProtection="1">
      <alignment horizontal="right"/>
      <protection/>
    </xf>
    <xf numFmtId="198" fontId="0" fillId="0" borderId="11" xfId="42" applyNumberFormat="1" applyFont="1" applyFill="1" applyBorder="1" applyAlignment="1" applyProtection="1">
      <alignment/>
      <protection/>
    </xf>
    <xf numFmtId="198" fontId="0" fillId="0" borderId="18" xfId="42" applyNumberFormat="1" applyFont="1" applyFill="1" applyBorder="1" applyAlignment="1" applyProtection="1">
      <alignment/>
      <protection/>
    </xf>
    <xf numFmtId="198" fontId="1" fillId="0" borderId="0" xfId="59" applyNumberFormat="1" applyFont="1" applyFill="1">
      <alignment/>
      <protection/>
    </xf>
    <xf numFmtId="198" fontId="0" fillId="0" borderId="0" xfId="59" applyNumberFormat="1" applyFont="1" applyFill="1">
      <alignment/>
      <protection/>
    </xf>
    <xf numFmtId="43" fontId="0" fillId="0" borderId="0" xfId="42" applyFont="1" applyFill="1" applyAlignment="1">
      <alignment/>
    </xf>
    <xf numFmtId="201" fontId="2" fillId="0" borderId="0" xfId="42" applyNumberFormat="1" applyFont="1" applyFill="1" applyBorder="1" applyAlignment="1" applyProtection="1">
      <alignment/>
      <protection/>
    </xf>
    <xf numFmtId="201" fontId="6" fillId="0" borderId="16" xfId="42" applyNumberFormat="1" applyFont="1" applyFill="1" applyBorder="1" applyAlignment="1" applyProtection="1">
      <alignment/>
      <protection/>
    </xf>
    <xf numFmtId="201" fontId="6" fillId="0" borderId="15" xfId="42" applyNumberFormat="1" applyFont="1" applyFill="1" applyBorder="1" applyAlignment="1" applyProtection="1">
      <alignment/>
      <protection/>
    </xf>
    <xf numFmtId="0" fontId="6" fillId="0" borderId="0" xfId="59" applyFont="1" applyFill="1" applyBorder="1">
      <alignment/>
      <protection/>
    </xf>
    <xf numFmtId="201" fontId="6" fillId="0" borderId="11" xfId="42" applyNumberFormat="1" applyFont="1" applyFill="1" applyBorder="1" applyAlignment="1" applyProtection="1">
      <alignment/>
      <protection/>
    </xf>
    <xf numFmtId="201" fontId="6" fillId="0" borderId="19" xfId="42" applyNumberFormat="1" applyFont="1" applyFill="1" applyBorder="1" applyAlignment="1" applyProtection="1">
      <alignment/>
      <protection/>
    </xf>
    <xf numFmtId="191" fontId="0" fillId="0" borderId="11" xfId="42" applyNumberFormat="1" applyFont="1" applyBorder="1" applyAlignment="1">
      <alignment horizontal="center"/>
    </xf>
    <xf numFmtId="10" fontId="0" fillId="0" borderId="0" xfId="64" applyNumberFormat="1" applyFont="1" applyFill="1" applyBorder="1" applyAlignment="1" applyProtection="1">
      <alignment horizontal="right"/>
      <protection/>
    </xf>
    <xf numFmtId="0" fontId="11" fillId="0" borderId="0" xfId="59" applyFont="1" applyFill="1" applyBorder="1" applyAlignment="1">
      <alignment horizontal="center"/>
      <protection/>
    </xf>
    <xf numFmtId="198" fontId="0" fillId="0" borderId="20" xfId="42" applyNumberFormat="1" applyFont="1" applyFill="1" applyBorder="1" applyAlignment="1" applyProtection="1">
      <alignment horizontal="right"/>
      <protection/>
    </xf>
    <xf numFmtId="198" fontId="0" fillId="0" borderId="18" xfId="42" applyNumberFormat="1" applyFont="1" applyFill="1" applyBorder="1" applyAlignment="1" applyProtection="1">
      <alignment horizontal="right"/>
      <protection/>
    </xf>
    <xf numFmtId="0" fontId="0" fillId="0" borderId="0" xfId="60" applyFont="1" applyFill="1">
      <alignment/>
      <protection/>
    </xf>
    <xf numFmtId="10" fontId="10" fillId="0" borderId="0" xfId="64" applyNumberFormat="1" applyFont="1" applyAlignment="1">
      <alignment/>
    </xf>
    <xf numFmtId="10" fontId="2" fillId="0" borderId="0" xfId="64" applyNumberFormat="1" applyFont="1" applyFill="1" applyBorder="1" applyAlignment="1" applyProtection="1">
      <alignment/>
      <protection/>
    </xf>
    <xf numFmtId="191" fontId="6" fillId="0" borderId="0" xfId="42" applyNumberFormat="1" applyFont="1" applyFill="1" applyAlignment="1">
      <alignment/>
    </xf>
    <xf numFmtId="198" fontId="31" fillId="0" borderId="14" xfId="42" applyNumberFormat="1" applyFont="1" applyFill="1" applyBorder="1" applyAlignment="1" applyProtection="1">
      <alignment/>
      <protection/>
    </xf>
    <xf numFmtId="198" fontId="31" fillId="0" borderId="13" xfId="42" applyNumberFormat="1" applyFont="1" applyFill="1" applyBorder="1" applyAlignment="1" applyProtection="1">
      <alignment/>
      <protection/>
    </xf>
    <xf numFmtId="201" fontId="6" fillId="0" borderId="13" xfId="42" applyNumberFormat="1" applyFont="1" applyFill="1" applyBorder="1" applyAlignment="1" applyProtection="1">
      <alignment/>
      <protection/>
    </xf>
    <xf numFmtId="201" fontId="6" fillId="0" borderId="21" xfId="42" applyNumberFormat="1" applyFont="1" applyFill="1" applyBorder="1" applyAlignment="1" applyProtection="1">
      <alignment/>
      <protection/>
    </xf>
    <xf numFmtId="0" fontId="32" fillId="0" borderId="0" xfId="59" applyFont="1" applyFill="1">
      <alignment/>
      <protection/>
    </xf>
    <xf numFmtId="0" fontId="31" fillId="0" borderId="0" xfId="0" applyFont="1" applyAlignment="1">
      <alignment/>
    </xf>
    <xf numFmtId="0" fontId="33" fillId="0" borderId="0" xfId="0" applyFont="1" applyAlignment="1">
      <alignment horizontal="justify"/>
    </xf>
    <xf numFmtId="0" fontId="32" fillId="0" borderId="0" xfId="59" applyFont="1" applyFill="1" applyAlignment="1">
      <alignment horizontal="center"/>
      <protection/>
    </xf>
    <xf numFmtId="198" fontId="31" fillId="0" borderId="0" xfId="42" applyNumberFormat="1" applyFont="1" applyFill="1" applyBorder="1" applyAlignment="1" applyProtection="1">
      <alignment/>
      <protection/>
    </xf>
    <xf numFmtId="0" fontId="32" fillId="0" borderId="0" xfId="59" applyFont="1" applyFill="1" applyAlignment="1" quotePrefix="1">
      <alignment horizontal="center"/>
      <protection/>
    </xf>
    <xf numFmtId="191" fontId="31" fillId="0" borderId="0" xfId="42" applyNumberFormat="1" applyFont="1" applyAlignment="1">
      <alignment/>
    </xf>
    <xf numFmtId="0" fontId="31" fillId="0" borderId="0" xfId="0" applyFont="1" applyAlignment="1" applyProtection="1">
      <alignment/>
      <protection locked="0"/>
    </xf>
    <xf numFmtId="198" fontId="31" fillId="0" borderId="11" xfId="42" applyNumberFormat="1" applyFont="1" applyFill="1" applyBorder="1" applyAlignment="1" applyProtection="1">
      <alignment horizontal="right"/>
      <protection/>
    </xf>
    <xf numFmtId="0" fontId="33" fillId="0" borderId="0" xfId="59" applyFont="1" applyFill="1" applyBorder="1" applyAlignment="1">
      <alignment horizontal="center"/>
      <protection/>
    </xf>
    <xf numFmtId="0" fontId="33" fillId="0" borderId="0" xfId="59" applyFont="1" applyFill="1" applyBorder="1" applyAlignment="1">
      <alignment/>
      <protection/>
    </xf>
    <xf numFmtId="0" fontId="31" fillId="0" borderId="0" xfId="0" applyFont="1" applyAlignment="1">
      <alignment horizontal="left" vertical="top"/>
    </xf>
    <xf numFmtId="191" fontId="31" fillId="0" borderId="0" xfId="0" applyNumberFormat="1" applyFont="1" applyAlignment="1">
      <alignment/>
    </xf>
    <xf numFmtId="0" fontId="32" fillId="0" borderId="0" xfId="0" applyFont="1" applyAlignment="1">
      <alignment horizontal="center" wrapText="1"/>
    </xf>
    <xf numFmtId="191" fontId="31" fillId="0" borderId="17" xfId="42" applyNumberFormat="1" applyFont="1" applyBorder="1" applyAlignment="1">
      <alignment/>
    </xf>
    <xf numFmtId="191" fontId="31" fillId="0" borderId="11" xfId="42" applyNumberFormat="1" applyFont="1" applyBorder="1" applyAlignment="1">
      <alignment/>
    </xf>
    <xf numFmtId="3" fontId="31" fillId="0" borderId="0" xfId="0" applyNumberFormat="1" applyFont="1" applyBorder="1" applyAlignment="1">
      <alignment/>
    </xf>
    <xf numFmtId="43" fontId="31" fillId="0" borderId="0" xfId="42" applyFont="1" applyBorder="1" applyAlignment="1">
      <alignment/>
    </xf>
    <xf numFmtId="0" fontId="31" fillId="24" borderId="0" xfId="0" applyFont="1" applyFill="1" applyAlignment="1">
      <alignment/>
    </xf>
    <xf numFmtId="0" fontId="31" fillId="24" borderId="0" xfId="0" applyFont="1" applyFill="1" applyAlignment="1">
      <alignment horizontal="justify" vertical="top" wrapText="1"/>
    </xf>
    <xf numFmtId="0" fontId="32" fillId="24" borderId="0" xfId="58" applyFont="1" applyFill="1" applyBorder="1" applyAlignment="1">
      <alignment horizontal="center"/>
      <protection/>
    </xf>
    <xf numFmtId="0" fontId="31" fillId="24" borderId="0" xfId="61" applyFont="1" applyFill="1" applyAlignment="1">
      <alignment horizontal="center"/>
      <protection/>
    </xf>
    <xf numFmtId="37" fontId="32" fillId="24" borderId="0" xfId="42" applyNumberFormat="1" applyFont="1" applyFill="1" applyAlignment="1">
      <alignment horizontal="right"/>
    </xf>
    <xf numFmtId="0" fontId="31" fillId="24" borderId="0" xfId="0" applyFont="1" applyFill="1" applyAlignment="1">
      <alignment horizontal="left" vertical="top" wrapText="1" indent="1"/>
    </xf>
    <xf numFmtId="191" fontId="32" fillId="24" borderId="0" xfId="42" applyNumberFormat="1" applyFont="1" applyFill="1" applyAlignment="1">
      <alignment horizontal="right"/>
    </xf>
    <xf numFmtId="0" fontId="31" fillId="0" borderId="0" xfId="0" applyFont="1" applyAlignment="1">
      <alignment horizontal="left" indent="1"/>
    </xf>
    <xf numFmtId="191" fontId="32" fillId="24" borderId="16" xfId="42" applyNumberFormat="1" applyFont="1" applyFill="1" applyBorder="1" applyAlignment="1">
      <alignment horizontal="right"/>
    </xf>
    <xf numFmtId="0" fontId="31" fillId="24" borderId="0" xfId="0" applyFont="1" applyFill="1" applyAlignment="1" quotePrefix="1">
      <alignment horizontal="left" vertical="top" wrapText="1" indent="1"/>
    </xf>
    <xf numFmtId="0" fontId="31" fillId="24" borderId="0" xfId="0" applyFont="1" applyFill="1" applyAlignment="1">
      <alignment horizontal="left" indent="1"/>
    </xf>
    <xf numFmtId="191" fontId="31" fillId="24" borderId="0" xfId="42" applyNumberFormat="1" applyFont="1" applyFill="1" applyBorder="1" applyAlignment="1">
      <alignment horizontal="right"/>
    </xf>
    <xf numFmtId="191" fontId="31" fillId="24" borderId="0" xfId="42" applyNumberFormat="1" applyFont="1" applyFill="1" applyBorder="1" applyAlignment="1">
      <alignment horizontal="left"/>
    </xf>
    <xf numFmtId="43" fontId="31" fillId="24" borderId="22" xfId="42" applyFont="1" applyFill="1" applyBorder="1" applyAlignment="1">
      <alignment horizontal="left"/>
    </xf>
    <xf numFmtId="43" fontId="31" fillId="24" borderId="18" xfId="42" applyFont="1" applyFill="1" applyBorder="1" applyAlignment="1">
      <alignment horizontal="left"/>
    </xf>
    <xf numFmtId="0" fontId="11" fillId="0" borderId="0" xfId="59" applyFont="1" applyFill="1" applyBorder="1" applyAlignment="1">
      <alignment horizontal="center"/>
      <protection/>
    </xf>
    <xf numFmtId="0" fontId="32" fillId="24" borderId="0" xfId="0" applyFont="1" applyFill="1" applyAlignment="1">
      <alignment horizontal="center" shrinkToFit="1"/>
    </xf>
    <xf numFmtId="0" fontId="31" fillId="24" borderId="0" xfId="0" applyFont="1" applyFill="1" applyAlignment="1">
      <alignment horizontal="center" vertical="top" wrapText="1"/>
    </xf>
    <xf numFmtId="0" fontId="31" fillId="24" borderId="0" xfId="0" applyFont="1" applyFill="1" applyAlignment="1" quotePrefix="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GW 1Q2005 Qtrly Rpt" xfId="59"/>
    <cellStyle name="Normal_KLSE4Q05" xfId="60"/>
    <cellStyle name="Normal_N085@31.12.08"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fLocksText="0">
      <xdr:nvSpPr>
        <xdr:cNvPr id="1"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38</xdr:row>
      <xdr:rowOff>142875</xdr:rowOff>
    </xdr:from>
    <xdr:to>
      <xdr:col>1</xdr:col>
      <xdr:colOff>457200</xdr:colOff>
      <xdr:row>40</xdr:row>
      <xdr:rowOff>47625</xdr:rowOff>
    </xdr:to>
    <xdr:sp fLocksText="0">
      <xdr:nvSpPr>
        <xdr:cNvPr id="2" name="Text Box 2"/>
        <xdr:cNvSpPr txBox="1">
          <a:spLocks noChangeArrowheads="1"/>
        </xdr:cNvSpPr>
      </xdr:nvSpPr>
      <xdr:spPr>
        <a:xfrm>
          <a:off x="3219450" y="6657975"/>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39</xdr:row>
      <xdr:rowOff>152400</xdr:rowOff>
    </xdr:from>
    <xdr:to>
      <xdr:col>7</xdr:col>
      <xdr:colOff>981075</xdr:colOff>
      <xdr:row>43</xdr:row>
      <xdr:rowOff>114300</xdr:rowOff>
    </xdr:to>
    <xdr:sp fLocksText="0">
      <xdr:nvSpPr>
        <xdr:cNvPr id="3" name="Text Box 3"/>
        <xdr:cNvSpPr txBox="1">
          <a:spLocks noChangeArrowheads="1"/>
        </xdr:cNvSpPr>
      </xdr:nvSpPr>
      <xdr:spPr>
        <a:xfrm>
          <a:off x="76200" y="6848475"/>
          <a:ext cx="6896100" cy="59055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Arial"/>
              <a:ea typeface="Arial"/>
              <a:cs typeface="Arial"/>
            </a:rPr>
            <a:t>(The Condensed Consolidated Statements of comprehensive Income should be read in conjunction with the Annual Financial Report for the year ended 31st December, 2010)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fLocksText="0">
      <xdr:nvSpPr>
        <xdr:cNvPr id="4"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54</xdr:row>
      <xdr:rowOff>9525</xdr:rowOff>
    </xdr:from>
    <xdr:to>
      <xdr:col>3</xdr:col>
      <xdr:colOff>447675</xdr:colOff>
      <xdr:row>54</xdr:row>
      <xdr:rowOff>142875</xdr:rowOff>
    </xdr:to>
    <xdr:sp fLocksText="0">
      <xdr:nvSpPr>
        <xdr:cNvPr id="1" name="Text Box 1"/>
        <xdr:cNvSpPr txBox="1">
          <a:spLocks noChangeArrowheads="1"/>
        </xdr:cNvSpPr>
      </xdr:nvSpPr>
      <xdr:spPr>
        <a:xfrm>
          <a:off x="3619500" y="8486775"/>
          <a:ext cx="952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53</xdr:row>
      <xdr:rowOff>47625</xdr:rowOff>
    </xdr:from>
    <xdr:to>
      <xdr:col>8</xdr:col>
      <xdr:colOff>0</xdr:colOff>
      <xdr:row>55</xdr:row>
      <xdr:rowOff>142875</xdr:rowOff>
    </xdr:to>
    <xdr:sp fLocksText="0">
      <xdr:nvSpPr>
        <xdr:cNvPr id="2" name="Text Box 2"/>
        <xdr:cNvSpPr txBox="1">
          <a:spLocks noChangeArrowheads="1"/>
        </xdr:cNvSpPr>
      </xdr:nvSpPr>
      <xdr:spPr>
        <a:xfrm>
          <a:off x="190500" y="8353425"/>
          <a:ext cx="56864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Statement of Financial</a:t>
          </a:r>
          <a:r>
            <a:rPr lang="en-US" cap="none" sz="1000" b="0" i="0" u="none" baseline="0">
              <a:solidFill>
                <a:srgbClr val="000000"/>
              </a:solidFill>
              <a:latin typeface="Arial"/>
              <a:ea typeface="Arial"/>
              <a:cs typeface="Arial"/>
            </a:rPr>
            <a:t> Position</a:t>
          </a:r>
          <a:r>
            <a:rPr lang="en-US" cap="none" sz="1000" b="0" i="0" u="none" baseline="0">
              <a:solidFill>
                <a:srgbClr val="000000"/>
              </a:solidFill>
              <a:latin typeface="Arial"/>
              <a:ea typeface="Arial"/>
              <a:cs typeface="Arial"/>
            </a:rPr>
            <a:t> Balance Sheets should be read in conjunction with the Annual Financial Report for the year ended 31st December, 2010)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57</xdr:row>
      <xdr:rowOff>0</xdr:rowOff>
    </xdr:from>
    <xdr:to>
      <xdr:col>2</xdr:col>
      <xdr:colOff>76200</xdr:colOff>
      <xdr:row>58</xdr:row>
      <xdr:rowOff>57150</xdr:rowOff>
    </xdr:to>
    <xdr:sp fLocksText="0">
      <xdr:nvSpPr>
        <xdr:cNvPr id="1" name="Text Box 1"/>
        <xdr:cNvSpPr txBox="1">
          <a:spLocks noChangeArrowheads="1"/>
        </xdr:cNvSpPr>
      </xdr:nvSpPr>
      <xdr:spPr>
        <a:xfrm>
          <a:off x="3714750" y="9515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57</xdr:row>
      <xdr:rowOff>28575</xdr:rowOff>
    </xdr:from>
    <xdr:to>
      <xdr:col>6</xdr:col>
      <xdr:colOff>9525</xdr:colOff>
      <xdr:row>60</xdr:row>
      <xdr:rowOff>95250</xdr:rowOff>
    </xdr:to>
    <xdr:sp fLocksText="0">
      <xdr:nvSpPr>
        <xdr:cNvPr id="2" name="Text Box 2"/>
        <xdr:cNvSpPr txBox="1">
          <a:spLocks noChangeArrowheads="1"/>
        </xdr:cNvSpPr>
      </xdr:nvSpPr>
      <xdr:spPr>
        <a:xfrm>
          <a:off x="47625" y="9544050"/>
          <a:ext cx="5819775" cy="514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Statements of Cash Flow Statements should be read in conjunction with the  Annual  Financial Report for the year ended 31st December, 2010)
</a:t>
          </a:r>
        </a:p>
      </xdr:txBody>
    </xdr:sp>
    <xdr:clientData/>
  </xdr:twoCellAnchor>
  <xdr:twoCellAnchor>
    <xdr:from>
      <xdr:col>2</xdr:col>
      <xdr:colOff>0</xdr:colOff>
      <xdr:row>62</xdr:row>
      <xdr:rowOff>0</xdr:rowOff>
    </xdr:from>
    <xdr:to>
      <xdr:col>2</xdr:col>
      <xdr:colOff>76200</xdr:colOff>
      <xdr:row>63</xdr:row>
      <xdr:rowOff>57150</xdr:rowOff>
    </xdr:to>
    <xdr:sp fLocksText="0">
      <xdr:nvSpPr>
        <xdr:cNvPr id="3" name="Text Box 3"/>
        <xdr:cNvSpPr txBox="1">
          <a:spLocks noChangeArrowheads="1"/>
        </xdr:cNvSpPr>
      </xdr:nvSpPr>
      <xdr:spPr>
        <a:xfrm>
          <a:off x="3714750" y="102679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62</xdr:row>
      <xdr:rowOff>0</xdr:rowOff>
    </xdr:from>
    <xdr:to>
      <xdr:col>4</xdr:col>
      <xdr:colOff>76200</xdr:colOff>
      <xdr:row>63</xdr:row>
      <xdr:rowOff>57150</xdr:rowOff>
    </xdr:to>
    <xdr:sp fLocksText="0">
      <xdr:nvSpPr>
        <xdr:cNvPr id="4" name="Text Box 3"/>
        <xdr:cNvSpPr txBox="1">
          <a:spLocks noChangeArrowheads="1"/>
        </xdr:cNvSpPr>
      </xdr:nvSpPr>
      <xdr:spPr>
        <a:xfrm>
          <a:off x="4743450" y="102679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 Box 1"/>
        <xdr:cNvSpPr txBox="1">
          <a:spLocks noChangeArrowheads="1"/>
        </xdr:cNvSpPr>
      </xdr:nvSpPr>
      <xdr:spPr>
        <a:xfrm>
          <a:off x="47625" y="4629150"/>
          <a:ext cx="644842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 Financial Report for the year ended 31st December,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202</xdr:row>
      <xdr:rowOff>95250</xdr:rowOff>
    </xdr:from>
    <xdr:to>
      <xdr:col>6</xdr:col>
      <xdr:colOff>47625</xdr:colOff>
      <xdr:row>205</xdr:row>
      <xdr:rowOff>19050</xdr:rowOff>
    </xdr:to>
    <xdr:sp>
      <xdr:nvSpPr>
        <xdr:cNvPr id="1" name="Rectangle 41"/>
        <xdr:cNvSpPr>
          <a:spLocks/>
        </xdr:cNvSpPr>
      </xdr:nvSpPr>
      <xdr:spPr>
        <a:xfrm>
          <a:off x="180975" y="33051750"/>
          <a:ext cx="571500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 name="Rectangle 1"/>
        <xdr:cNvSpPr>
          <a:spLocks/>
        </xdr:cNvSpPr>
      </xdr:nvSpPr>
      <xdr:spPr>
        <a:xfrm>
          <a:off x="66675" y="819150"/>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3" name="Rectangle 2"/>
        <xdr:cNvSpPr>
          <a:spLocks/>
        </xdr:cNvSpPr>
      </xdr:nvSpPr>
      <xdr:spPr>
        <a:xfrm>
          <a:off x="133350" y="1123950"/>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t>
          </a:r>
          <a:r>
            <a:rPr lang="en-US" cap="none" sz="1000" b="0" i="0" u="none" baseline="0">
              <a:solidFill>
                <a:srgbClr val="000000"/>
              </a:solidFill>
              <a:latin typeface="Arial"/>
              <a:ea typeface="Arial"/>
              <a:cs typeface="Arial"/>
            </a:rPr>
            <a:t>prepared in </a:t>
          </a:r>
          <a:r>
            <a:rPr lang="en-US" cap="none" sz="1000" b="0" i="0" u="none" baseline="0">
              <a:solidFill>
                <a:srgbClr val="000000"/>
              </a:solidFill>
              <a:latin typeface="Arial"/>
              <a:ea typeface="Arial"/>
              <a:cs typeface="Arial"/>
            </a:rPr>
            <a:t>accordance with FRS 134: Interim Financial Reporting and Chapter 9 Part K of the Listing Requirements of Bursa Malaysia Securities Berhad.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2010. These explanatory notes attached to the interim financial statements provide explanation on events and transactions that are significant for understanding the changes in the financial position and performance of the Group for the financial year ended 31 December 2010.</a:t>
          </a:r>
        </a:p>
      </xdr:txBody>
    </xdr:sp>
    <xdr:clientData/>
  </xdr:twoCellAnchor>
  <xdr:twoCellAnchor>
    <xdr:from>
      <xdr:col>0</xdr:col>
      <xdr:colOff>85725</xdr:colOff>
      <xdr:row>46</xdr:row>
      <xdr:rowOff>142875</xdr:rowOff>
    </xdr:from>
    <xdr:to>
      <xdr:col>3</xdr:col>
      <xdr:colOff>104775</xdr:colOff>
      <xdr:row>47</xdr:row>
      <xdr:rowOff>133350</xdr:rowOff>
    </xdr:to>
    <xdr:sp>
      <xdr:nvSpPr>
        <xdr:cNvPr id="4" name="Rectangle 3"/>
        <xdr:cNvSpPr>
          <a:spLocks/>
        </xdr:cNvSpPr>
      </xdr:nvSpPr>
      <xdr:spPr>
        <a:xfrm>
          <a:off x="85725" y="7591425"/>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50</xdr:row>
      <xdr:rowOff>76200</xdr:rowOff>
    </xdr:from>
    <xdr:to>
      <xdr:col>5</xdr:col>
      <xdr:colOff>57150</xdr:colOff>
      <xdr:row>51</xdr:row>
      <xdr:rowOff>114300</xdr:rowOff>
    </xdr:to>
    <xdr:sp>
      <xdr:nvSpPr>
        <xdr:cNvPr id="5" name="Rectangle 5"/>
        <xdr:cNvSpPr>
          <a:spLocks/>
        </xdr:cNvSpPr>
      </xdr:nvSpPr>
      <xdr:spPr>
        <a:xfrm>
          <a:off x="66675" y="8315325"/>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52</xdr:row>
      <xdr:rowOff>19050</xdr:rowOff>
    </xdr:from>
    <xdr:to>
      <xdr:col>6</xdr:col>
      <xdr:colOff>361950</xdr:colOff>
      <xdr:row>53</xdr:row>
      <xdr:rowOff>76200</xdr:rowOff>
    </xdr:to>
    <xdr:sp>
      <xdr:nvSpPr>
        <xdr:cNvPr id="6" name="Rectangle 6"/>
        <xdr:cNvSpPr>
          <a:spLocks/>
        </xdr:cNvSpPr>
      </xdr:nvSpPr>
      <xdr:spPr>
        <a:xfrm>
          <a:off x="95250" y="8582025"/>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54</xdr:row>
      <xdr:rowOff>76200</xdr:rowOff>
    </xdr:from>
    <xdr:to>
      <xdr:col>5</xdr:col>
      <xdr:colOff>419100</xdr:colOff>
      <xdr:row>55</xdr:row>
      <xdr:rowOff>123825</xdr:rowOff>
    </xdr:to>
    <xdr:sp>
      <xdr:nvSpPr>
        <xdr:cNvPr id="7" name="Rectangle 7"/>
        <xdr:cNvSpPr>
          <a:spLocks/>
        </xdr:cNvSpPr>
      </xdr:nvSpPr>
      <xdr:spPr>
        <a:xfrm>
          <a:off x="66675" y="9048750"/>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123825</xdr:colOff>
      <xdr:row>56</xdr:row>
      <xdr:rowOff>85725</xdr:rowOff>
    </xdr:from>
    <xdr:to>
      <xdr:col>6</xdr:col>
      <xdr:colOff>123825</xdr:colOff>
      <xdr:row>57</xdr:row>
      <xdr:rowOff>104775</xdr:rowOff>
    </xdr:to>
    <xdr:sp>
      <xdr:nvSpPr>
        <xdr:cNvPr id="8" name="Rectangle 8"/>
        <xdr:cNvSpPr>
          <a:spLocks/>
        </xdr:cNvSpPr>
      </xdr:nvSpPr>
      <xdr:spPr>
        <a:xfrm>
          <a:off x="123825" y="9477375"/>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58</xdr:row>
      <xdr:rowOff>28575</xdr:rowOff>
    </xdr:from>
    <xdr:to>
      <xdr:col>5</xdr:col>
      <xdr:colOff>200025</xdr:colOff>
      <xdr:row>59</xdr:row>
      <xdr:rowOff>133350</xdr:rowOff>
    </xdr:to>
    <xdr:sp>
      <xdr:nvSpPr>
        <xdr:cNvPr id="9" name="Rectangle 9"/>
        <xdr:cNvSpPr>
          <a:spLocks/>
        </xdr:cNvSpPr>
      </xdr:nvSpPr>
      <xdr:spPr>
        <a:xfrm>
          <a:off x="95250" y="9886950"/>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59</xdr:row>
      <xdr:rowOff>142875</xdr:rowOff>
    </xdr:from>
    <xdr:to>
      <xdr:col>5</xdr:col>
      <xdr:colOff>542925</xdr:colOff>
      <xdr:row>61</xdr:row>
      <xdr:rowOff>95250</xdr:rowOff>
    </xdr:to>
    <xdr:sp>
      <xdr:nvSpPr>
        <xdr:cNvPr id="10" name="Rectangle 10"/>
        <xdr:cNvSpPr>
          <a:spLocks/>
        </xdr:cNvSpPr>
      </xdr:nvSpPr>
      <xdr:spPr>
        <a:xfrm>
          <a:off x="123825" y="10163175"/>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period.</a:t>
          </a:r>
        </a:p>
      </xdr:txBody>
    </xdr:sp>
    <xdr:clientData/>
  </xdr:twoCellAnchor>
  <xdr:twoCellAnchor>
    <xdr:from>
      <xdr:col>0</xdr:col>
      <xdr:colOff>76200</xdr:colOff>
      <xdr:row>64</xdr:row>
      <xdr:rowOff>152400</xdr:rowOff>
    </xdr:from>
    <xdr:to>
      <xdr:col>4</xdr:col>
      <xdr:colOff>57150</xdr:colOff>
      <xdr:row>66</xdr:row>
      <xdr:rowOff>66675</xdr:rowOff>
    </xdr:to>
    <xdr:sp>
      <xdr:nvSpPr>
        <xdr:cNvPr id="11" name="Rectangle 11"/>
        <xdr:cNvSpPr>
          <a:spLocks/>
        </xdr:cNvSpPr>
      </xdr:nvSpPr>
      <xdr:spPr>
        <a:xfrm>
          <a:off x="76200" y="10982325"/>
          <a:ext cx="379095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67</xdr:row>
      <xdr:rowOff>114300</xdr:rowOff>
    </xdr:from>
    <xdr:to>
      <xdr:col>6</xdr:col>
      <xdr:colOff>533400</xdr:colOff>
      <xdr:row>69</xdr:row>
      <xdr:rowOff>142875</xdr:rowOff>
    </xdr:to>
    <xdr:sp>
      <xdr:nvSpPr>
        <xdr:cNvPr id="12" name="Rectangle 12"/>
        <xdr:cNvSpPr>
          <a:spLocks/>
        </xdr:cNvSpPr>
      </xdr:nvSpPr>
      <xdr:spPr>
        <a:xfrm>
          <a:off x="161925" y="11353800"/>
          <a:ext cx="62198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quarter ended 31st December, 2011. </a:t>
          </a:r>
        </a:p>
      </xdr:txBody>
    </xdr:sp>
    <xdr:clientData/>
  </xdr:twoCellAnchor>
  <xdr:twoCellAnchor>
    <xdr:from>
      <xdr:col>0</xdr:col>
      <xdr:colOff>76200</xdr:colOff>
      <xdr:row>71</xdr:row>
      <xdr:rowOff>104775</xdr:rowOff>
    </xdr:from>
    <xdr:to>
      <xdr:col>4</xdr:col>
      <xdr:colOff>314325</xdr:colOff>
      <xdr:row>73</xdr:row>
      <xdr:rowOff>47625</xdr:rowOff>
    </xdr:to>
    <xdr:sp>
      <xdr:nvSpPr>
        <xdr:cNvPr id="13" name="Rectangle 13"/>
        <xdr:cNvSpPr>
          <a:spLocks/>
        </xdr:cNvSpPr>
      </xdr:nvSpPr>
      <xdr:spPr>
        <a:xfrm>
          <a:off x="76200" y="12125325"/>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74</xdr:row>
      <xdr:rowOff>0</xdr:rowOff>
    </xdr:from>
    <xdr:to>
      <xdr:col>5</xdr:col>
      <xdr:colOff>38100</xdr:colOff>
      <xdr:row>75</xdr:row>
      <xdr:rowOff>66675</xdr:rowOff>
    </xdr:to>
    <xdr:sp>
      <xdr:nvSpPr>
        <xdr:cNvPr id="14" name="Rectangle 14"/>
        <xdr:cNvSpPr>
          <a:spLocks/>
        </xdr:cNvSpPr>
      </xdr:nvSpPr>
      <xdr:spPr>
        <a:xfrm>
          <a:off x="219075" y="12411075"/>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77</xdr:row>
      <xdr:rowOff>47625</xdr:rowOff>
    </xdr:from>
    <xdr:to>
      <xdr:col>4</xdr:col>
      <xdr:colOff>409575</xdr:colOff>
      <xdr:row>79</xdr:row>
      <xdr:rowOff>19050</xdr:rowOff>
    </xdr:to>
    <xdr:sp>
      <xdr:nvSpPr>
        <xdr:cNvPr id="15" name="Rectangle 15"/>
        <xdr:cNvSpPr>
          <a:spLocks/>
        </xdr:cNvSpPr>
      </xdr:nvSpPr>
      <xdr:spPr>
        <a:xfrm>
          <a:off x="95250" y="12944475"/>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78</xdr:row>
      <xdr:rowOff>104775</xdr:rowOff>
    </xdr:from>
    <xdr:to>
      <xdr:col>6</xdr:col>
      <xdr:colOff>581025</xdr:colOff>
      <xdr:row>84</xdr:row>
      <xdr:rowOff>0</xdr:rowOff>
    </xdr:to>
    <xdr:sp>
      <xdr:nvSpPr>
        <xdr:cNvPr id="16" name="Rectangle 16"/>
        <xdr:cNvSpPr>
          <a:spLocks/>
        </xdr:cNvSpPr>
      </xdr:nvSpPr>
      <xdr:spPr>
        <a:xfrm>
          <a:off x="161925" y="13163550"/>
          <a:ext cx="6267450"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Group operates principally in the manufacturing and distribution of furniture and related products.  Segment information is presented in respect of the Group’s business segments which are based on the internal reporting structure presented to the management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revenue by geographical market is as follows:-</a:t>
          </a:r>
        </a:p>
      </xdr:txBody>
    </xdr:sp>
    <xdr:clientData/>
  </xdr:twoCellAnchor>
  <xdr:twoCellAnchor>
    <xdr:from>
      <xdr:col>0</xdr:col>
      <xdr:colOff>66675</xdr:colOff>
      <xdr:row>93</xdr:row>
      <xdr:rowOff>76200</xdr:rowOff>
    </xdr:from>
    <xdr:to>
      <xdr:col>4</xdr:col>
      <xdr:colOff>600075</xdr:colOff>
      <xdr:row>95</xdr:row>
      <xdr:rowOff>104775</xdr:rowOff>
    </xdr:to>
    <xdr:sp>
      <xdr:nvSpPr>
        <xdr:cNvPr id="17" name="Rectangle 17"/>
        <xdr:cNvSpPr>
          <a:spLocks/>
        </xdr:cNvSpPr>
      </xdr:nvSpPr>
      <xdr:spPr>
        <a:xfrm>
          <a:off x="66675" y="1551622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95</xdr:row>
      <xdr:rowOff>104775</xdr:rowOff>
    </xdr:from>
    <xdr:to>
      <xdr:col>6</xdr:col>
      <xdr:colOff>561975</xdr:colOff>
      <xdr:row>98</xdr:row>
      <xdr:rowOff>9525</xdr:rowOff>
    </xdr:to>
    <xdr:sp>
      <xdr:nvSpPr>
        <xdr:cNvPr id="18" name="Rectangle 18"/>
        <xdr:cNvSpPr>
          <a:spLocks/>
        </xdr:cNvSpPr>
      </xdr:nvSpPr>
      <xdr:spPr>
        <a:xfrm>
          <a:off x="76200" y="15868650"/>
          <a:ext cx="63341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quarterly ended 31st December, 2011.</a:t>
          </a:r>
        </a:p>
      </xdr:txBody>
    </xdr:sp>
    <xdr:clientData/>
  </xdr:twoCellAnchor>
  <xdr:twoCellAnchor>
    <xdr:from>
      <xdr:col>0</xdr:col>
      <xdr:colOff>114300</xdr:colOff>
      <xdr:row>99</xdr:row>
      <xdr:rowOff>47625</xdr:rowOff>
    </xdr:from>
    <xdr:to>
      <xdr:col>5</xdr:col>
      <xdr:colOff>276225</xdr:colOff>
      <xdr:row>100</xdr:row>
      <xdr:rowOff>85725</xdr:rowOff>
    </xdr:to>
    <xdr:sp>
      <xdr:nvSpPr>
        <xdr:cNvPr id="19" name="Rectangle 19"/>
        <xdr:cNvSpPr>
          <a:spLocks/>
        </xdr:cNvSpPr>
      </xdr:nvSpPr>
      <xdr:spPr>
        <a:xfrm>
          <a:off x="114300" y="1645920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95250</xdr:colOff>
      <xdr:row>104</xdr:row>
      <xdr:rowOff>76200</xdr:rowOff>
    </xdr:from>
    <xdr:to>
      <xdr:col>5</xdr:col>
      <xdr:colOff>228600</xdr:colOff>
      <xdr:row>105</xdr:row>
      <xdr:rowOff>152400</xdr:rowOff>
    </xdr:to>
    <xdr:sp>
      <xdr:nvSpPr>
        <xdr:cNvPr id="20" name="Rectangle 21"/>
        <xdr:cNvSpPr>
          <a:spLocks/>
        </xdr:cNvSpPr>
      </xdr:nvSpPr>
      <xdr:spPr>
        <a:xfrm>
          <a:off x="95250" y="17297400"/>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106</xdr:row>
      <xdr:rowOff>28575</xdr:rowOff>
    </xdr:from>
    <xdr:to>
      <xdr:col>6</xdr:col>
      <xdr:colOff>571500</xdr:colOff>
      <xdr:row>108</xdr:row>
      <xdr:rowOff>76200</xdr:rowOff>
    </xdr:to>
    <xdr:sp>
      <xdr:nvSpPr>
        <xdr:cNvPr id="21" name="Rectangle 22"/>
        <xdr:cNvSpPr>
          <a:spLocks/>
        </xdr:cNvSpPr>
      </xdr:nvSpPr>
      <xdr:spPr>
        <a:xfrm>
          <a:off x="133350" y="17573625"/>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December, 2011.</a:t>
          </a:r>
        </a:p>
      </xdr:txBody>
    </xdr:sp>
    <xdr:clientData/>
  </xdr:twoCellAnchor>
  <xdr:twoCellAnchor>
    <xdr:from>
      <xdr:col>0</xdr:col>
      <xdr:colOff>123825</xdr:colOff>
      <xdr:row>109</xdr:row>
      <xdr:rowOff>114300</xdr:rowOff>
    </xdr:from>
    <xdr:to>
      <xdr:col>5</xdr:col>
      <xdr:colOff>276225</xdr:colOff>
      <xdr:row>111</xdr:row>
      <xdr:rowOff>47625</xdr:rowOff>
    </xdr:to>
    <xdr:sp>
      <xdr:nvSpPr>
        <xdr:cNvPr id="22" name="Rectangle 23"/>
        <xdr:cNvSpPr>
          <a:spLocks/>
        </xdr:cNvSpPr>
      </xdr:nvSpPr>
      <xdr:spPr>
        <a:xfrm>
          <a:off x="123825" y="18145125"/>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111</xdr:row>
      <xdr:rowOff>76200</xdr:rowOff>
    </xdr:from>
    <xdr:to>
      <xdr:col>6</xdr:col>
      <xdr:colOff>533400</xdr:colOff>
      <xdr:row>113</xdr:row>
      <xdr:rowOff>85725</xdr:rowOff>
    </xdr:to>
    <xdr:sp>
      <xdr:nvSpPr>
        <xdr:cNvPr id="23" name="Rectangle 24"/>
        <xdr:cNvSpPr>
          <a:spLocks/>
        </xdr:cNvSpPr>
      </xdr:nvSpPr>
      <xdr:spPr>
        <a:xfrm>
          <a:off x="161925" y="18430875"/>
          <a:ext cx="6219825"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contingent </a:t>
          </a:r>
          <a:r>
            <a:rPr lang="en-US" cap="none" sz="1000" b="0" i="0" u="none" baseline="0">
              <a:solidFill>
                <a:srgbClr val="000000"/>
              </a:solidFill>
              <a:latin typeface="Arial"/>
              <a:ea typeface="Arial"/>
              <a:cs typeface="Arial"/>
            </a:rPr>
            <a:t>Liabilities or assets to be disclosed for the Group</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115</xdr:row>
      <xdr:rowOff>66675</xdr:rowOff>
    </xdr:from>
    <xdr:to>
      <xdr:col>3</xdr:col>
      <xdr:colOff>0</xdr:colOff>
      <xdr:row>116</xdr:row>
      <xdr:rowOff>114300</xdr:rowOff>
    </xdr:to>
    <xdr:sp>
      <xdr:nvSpPr>
        <xdr:cNvPr id="24" name="Rectangle 25"/>
        <xdr:cNvSpPr>
          <a:spLocks/>
        </xdr:cNvSpPr>
      </xdr:nvSpPr>
      <xdr:spPr>
        <a:xfrm>
          <a:off x="152400" y="19002375"/>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127</xdr:row>
      <xdr:rowOff>104775</xdr:rowOff>
    </xdr:from>
    <xdr:to>
      <xdr:col>6</xdr:col>
      <xdr:colOff>581025</xdr:colOff>
      <xdr:row>131</xdr:row>
      <xdr:rowOff>114300</xdr:rowOff>
    </xdr:to>
    <xdr:sp>
      <xdr:nvSpPr>
        <xdr:cNvPr id="25" name="Rectangle 26"/>
        <xdr:cNvSpPr>
          <a:spLocks/>
        </xdr:cNvSpPr>
      </xdr:nvSpPr>
      <xdr:spPr>
        <a:xfrm>
          <a:off x="114300" y="20964525"/>
          <a:ext cx="6315075" cy="657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loss before tax of RM0.080 million and revenue of RM5.143 million respectively for the current quarter as compared to a profit before tax of RM0.049 million and RM5.703 million in the preceding year corresponding period. 
</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132</xdr:row>
      <xdr:rowOff>104775</xdr:rowOff>
    </xdr:from>
    <xdr:to>
      <xdr:col>4</xdr:col>
      <xdr:colOff>533400</xdr:colOff>
      <xdr:row>134</xdr:row>
      <xdr:rowOff>28575</xdr:rowOff>
    </xdr:to>
    <xdr:sp>
      <xdr:nvSpPr>
        <xdr:cNvPr id="26" name="Rectangle 27"/>
        <xdr:cNvSpPr>
          <a:spLocks/>
        </xdr:cNvSpPr>
      </xdr:nvSpPr>
      <xdr:spPr>
        <a:xfrm>
          <a:off x="114300" y="21774150"/>
          <a:ext cx="42291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147</xdr:row>
      <xdr:rowOff>85725</xdr:rowOff>
    </xdr:from>
    <xdr:to>
      <xdr:col>6</xdr:col>
      <xdr:colOff>542925</xdr:colOff>
      <xdr:row>152</xdr:row>
      <xdr:rowOff>142875</xdr:rowOff>
    </xdr:to>
    <xdr:sp>
      <xdr:nvSpPr>
        <xdr:cNvPr id="27" name="Rectangle 28"/>
        <xdr:cNvSpPr>
          <a:spLocks/>
        </xdr:cNvSpPr>
      </xdr:nvSpPr>
      <xdr:spPr>
        <a:xfrm>
          <a:off x="114300" y="24136350"/>
          <a:ext cx="6276975"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an increase in revenue from </a:t>
          </a:r>
          <a:r>
            <a:rPr lang="en-US" cap="none" sz="1000" b="0" i="0" u="none" baseline="0">
              <a:solidFill>
                <a:srgbClr val="000000"/>
              </a:solidFill>
              <a:latin typeface="Arial"/>
              <a:ea typeface="Arial"/>
              <a:cs typeface="Arial"/>
            </a:rPr>
            <a:t>RM</a:t>
          </a:r>
          <a:r>
            <a:rPr lang="en-US" cap="none" sz="1000" b="0" i="0" u="none" baseline="0">
              <a:solidFill>
                <a:srgbClr val="000000"/>
              </a:solidFill>
              <a:latin typeface="Arial"/>
              <a:ea typeface="Arial"/>
              <a:cs typeface="Arial"/>
            </a:rPr>
            <a:t> 4.612 </a:t>
          </a:r>
          <a:r>
            <a:rPr lang="en-US" cap="none" sz="1000" b="0" i="0" u="none" baseline="0">
              <a:solidFill>
                <a:srgbClr val="000000"/>
              </a:solidFill>
              <a:latin typeface="Arial"/>
              <a:ea typeface="Arial"/>
              <a:cs typeface="Arial"/>
            </a:rPr>
            <a:t> million </a:t>
          </a:r>
          <a:r>
            <a:rPr lang="en-US" cap="none" sz="1000" b="0" i="0" u="none" baseline="0">
              <a:solidFill>
                <a:srgbClr val="000000"/>
              </a:solidFill>
              <a:latin typeface="Arial"/>
              <a:ea typeface="Arial"/>
              <a:cs typeface="Arial"/>
            </a:rPr>
            <a:t>for the immediate preceding quarter to RM 5.143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 for the current quarter under review showed a decrease in (loss)/profit before tax from profit before tax RM 0.28 million for the immediate preceding quarter to loss before tax RM 0.080 million.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155</xdr:row>
      <xdr:rowOff>0</xdr:rowOff>
    </xdr:from>
    <xdr:to>
      <xdr:col>3</xdr:col>
      <xdr:colOff>0</xdr:colOff>
      <xdr:row>156</xdr:row>
      <xdr:rowOff>123825</xdr:rowOff>
    </xdr:to>
    <xdr:sp>
      <xdr:nvSpPr>
        <xdr:cNvPr id="28" name="Rectangle 29"/>
        <xdr:cNvSpPr>
          <a:spLocks/>
        </xdr:cNvSpPr>
      </xdr:nvSpPr>
      <xdr:spPr>
        <a:xfrm>
          <a:off x="152400" y="25346025"/>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156</xdr:row>
      <xdr:rowOff>47625</xdr:rowOff>
    </xdr:from>
    <xdr:to>
      <xdr:col>6</xdr:col>
      <xdr:colOff>581025</xdr:colOff>
      <xdr:row>161</xdr:row>
      <xdr:rowOff>95250</xdr:rowOff>
    </xdr:to>
    <xdr:sp>
      <xdr:nvSpPr>
        <xdr:cNvPr id="29" name="Rectangle 30"/>
        <xdr:cNvSpPr>
          <a:spLocks/>
        </xdr:cNvSpPr>
      </xdr:nvSpPr>
      <xdr:spPr>
        <a:xfrm>
          <a:off x="161925" y="25555575"/>
          <a:ext cx="626745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162</xdr:row>
      <xdr:rowOff>38100</xdr:rowOff>
    </xdr:from>
    <xdr:to>
      <xdr:col>3</xdr:col>
      <xdr:colOff>542925</xdr:colOff>
      <xdr:row>163</xdr:row>
      <xdr:rowOff>123825</xdr:rowOff>
    </xdr:to>
    <xdr:sp>
      <xdr:nvSpPr>
        <xdr:cNvPr id="30" name="Rectangle 31"/>
        <xdr:cNvSpPr>
          <a:spLocks/>
        </xdr:cNvSpPr>
      </xdr:nvSpPr>
      <xdr:spPr>
        <a:xfrm>
          <a:off x="152400" y="26517600"/>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164</xdr:row>
      <xdr:rowOff>38100</xdr:rowOff>
    </xdr:from>
    <xdr:to>
      <xdr:col>5</xdr:col>
      <xdr:colOff>400050</xdr:colOff>
      <xdr:row>166</xdr:row>
      <xdr:rowOff>76200</xdr:rowOff>
    </xdr:to>
    <xdr:sp>
      <xdr:nvSpPr>
        <xdr:cNvPr id="31" name="Rectangle 32"/>
        <xdr:cNvSpPr>
          <a:spLocks/>
        </xdr:cNvSpPr>
      </xdr:nvSpPr>
      <xdr:spPr>
        <a:xfrm>
          <a:off x="171450" y="26841450"/>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167</xdr:row>
      <xdr:rowOff>19050</xdr:rowOff>
    </xdr:from>
    <xdr:to>
      <xdr:col>2</xdr:col>
      <xdr:colOff>85725</xdr:colOff>
      <xdr:row>168</xdr:row>
      <xdr:rowOff>133350</xdr:rowOff>
    </xdr:to>
    <xdr:sp>
      <xdr:nvSpPr>
        <xdr:cNvPr id="32" name="Rectangle 33"/>
        <xdr:cNvSpPr>
          <a:spLocks/>
        </xdr:cNvSpPr>
      </xdr:nvSpPr>
      <xdr:spPr>
        <a:xfrm>
          <a:off x="190500" y="27308175"/>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169</xdr:row>
      <xdr:rowOff>19050</xdr:rowOff>
    </xdr:from>
    <xdr:to>
      <xdr:col>6</xdr:col>
      <xdr:colOff>266700</xdr:colOff>
      <xdr:row>170</xdr:row>
      <xdr:rowOff>95250</xdr:rowOff>
    </xdr:to>
    <xdr:sp>
      <xdr:nvSpPr>
        <xdr:cNvPr id="33" name="Rectangle 34"/>
        <xdr:cNvSpPr>
          <a:spLocks/>
        </xdr:cNvSpPr>
      </xdr:nvSpPr>
      <xdr:spPr>
        <a:xfrm>
          <a:off x="161925" y="27632025"/>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for the current financial period ended 31st December, 2011.</a:t>
          </a:r>
        </a:p>
      </xdr:txBody>
    </xdr:sp>
    <xdr:clientData/>
  </xdr:twoCellAnchor>
  <xdr:twoCellAnchor>
    <xdr:from>
      <xdr:col>0</xdr:col>
      <xdr:colOff>171450</xdr:colOff>
      <xdr:row>171</xdr:row>
      <xdr:rowOff>142875</xdr:rowOff>
    </xdr:from>
    <xdr:to>
      <xdr:col>5</xdr:col>
      <xdr:colOff>161925</xdr:colOff>
      <xdr:row>173</xdr:row>
      <xdr:rowOff>133350</xdr:rowOff>
    </xdr:to>
    <xdr:sp>
      <xdr:nvSpPr>
        <xdr:cNvPr id="34" name="Rectangle 35"/>
        <xdr:cNvSpPr>
          <a:spLocks/>
        </xdr:cNvSpPr>
      </xdr:nvSpPr>
      <xdr:spPr>
        <a:xfrm>
          <a:off x="171450" y="28079700"/>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173</xdr:row>
      <xdr:rowOff>142875</xdr:rowOff>
    </xdr:from>
    <xdr:to>
      <xdr:col>6</xdr:col>
      <xdr:colOff>533400</xdr:colOff>
      <xdr:row>176</xdr:row>
      <xdr:rowOff>47625</xdr:rowOff>
    </xdr:to>
    <xdr:sp>
      <xdr:nvSpPr>
        <xdr:cNvPr id="35" name="Rectangle 36"/>
        <xdr:cNvSpPr>
          <a:spLocks/>
        </xdr:cNvSpPr>
      </xdr:nvSpPr>
      <xdr:spPr>
        <a:xfrm>
          <a:off x="219075" y="28403550"/>
          <a:ext cx="6162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December, 2011.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177</xdr:row>
      <xdr:rowOff>66675</xdr:rowOff>
    </xdr:from>
    <xdr:to>
      <xdr:col>5</xdr:col>
      <xdr:colOff>285750</xdr:colOff>
      <xdr:row>178</xdr:row>
      <xdr:rowOff>85725</xdr:rowOff>
    </xdr:to>
    <xdr:sp>
      <xdr:nvSpPr>
        <xdr:cNvPr id="36" name="Rectangle 37"/>
        <xdr:cNvSpPr>
          <a:spLocks/>
        </xdr:cNvSpPr>
      </xdr:nvSpPr>
      <xdr:spPr>
        <a:xfrm>
          <a:off x="171450" y="28975050"/>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179</xdr:row>
      <xdr:rowOff>76200</xdr:rowOff>
    </xdr:from>
    <xdr:to>
      <xdr:col>6</xdr:col>
      <xdr:colOff>552450</xdr:colOff>
      <xdr:row>181</xdr:row>
      <xdr:rowOff>85725</xdr:rowOff>
    </xdr:to>
    <xdr:sp>
      <xdr:nvSpPr>
        <xdr:cNvPr id="37" name="Rectangle 38"/>
        <xdr:cNvSpPr>
          <a:spLocks/>
        </xdr:cNvSpPr>
      </xdr:nvSpPr>
      <xdr:spPr>
        <a:xfrm>
          <a:off x="190500" y="29308425"/>
          <a:ext cx="621030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December, 2011.</a:t>
          </a:r>
        </a:p>
      </xdr:txBody>
    </xdr:sp>
    <xdr:clientData/>
  </xdr:twoCellAnchor>
  <xdr:twoCellAnchor>
    <xdr:from>
      <xdr:col>0</xdr:col>
      <xdr:colOff>190500</xdr:colOff>
      <xdr:row>183</xdr:row>
      <xdr:rowOff>57150</xdr:rowOff>
    </xdr:from>
    <xdr:to>
      <xdr:col>6</xdr:col>
      <xdr:colOff>85725</xdr:colOff>
      <xdr:row>185</xdr:row>
      <xdr:rowOff>104775</xdr:rowOff>
    </xdr:to>
    <xdr:sp>
      <xdr:nvSpPr>
        <xdr:cNvPr id="38" name="Rectangle 39"/>
        <xdr:cNvSpPr>
          <a:spLocks/>
        </xdr:cNvSpPr>
      </xdr:nvSpPr>
      <xdr:spPr>
        <a:xfrm>
          <a:off x="190500" y="29937075"/>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185</xdr:row>
      <xdr:rowOff>85725</xdr:rowOff>
    </xdr:from>
    <xdr:to>
      <xdr:col>6</xdr:col>
      <xdr:colOff>114300</xdr:colOff>
      <xdr:row>187</xdr:row>
      <xdr:rowOff>152400</xdr:rowOff>
    </xdr:to>
    <xdr:sp>
      <xdr:nvSpPr>
        <xdr:cNvPr id="39" name="Rectangle 40"/>
        <xdr:cNvSpPr>
          <a:spLocks/>
        </xdr:cNvSpPr>
      </xdr:nvSpPr>
      <xdr:spPr>
        <a:xfrm>
          <a:off x="180975" y="30289500"/>
          <a:ext cx="5781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December, 2011.</a:t>
          </a:r>
        </a:p>
      </xdr:txBody>
    </xdr:sp>
    <xdr:clientData/>
  </xdr:twoCellAnchor>
  <xdr:twoCellAnchor>
    <xdr:from>
      <xdr:col>0</xdr:col>
      <xdr:colOff>66675</xdr:colOff>
      <xdr:row>16</xdr:row>
      <xdr:rowOff>9525</xdr:rowOff>
    </xdr:from>
    <xdr:to>
      <xdr:col>4</xdr:col>
      <xdr:colOff>504825</xdr:colOff>
      <xdr:row>17</xdr:row>
      <xdr:rowOff>57150</xdr:rowOff>
    </xdr:to>
    <xdr:sp>
      <xdr:nvSpPr>
        <xdr:cNvPr id="40" name="Rectangle 1"/>
        <xdr:cNvSpPr>
          <a:spLocks/>
        </xdr:cNvSpPr>
      </xdr:nvSpPr>
      <xdr:spPr>
        <a:xfrm>
          <a:off x="66675" y="2600325"/>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133350</xdr:colOff>
      <xdr:row>17</xdr:row>
      <xdr:rowOff>142875</xdr:rowOff>
    </xdr:from>
    <xdr:to>
      <xdr:col>6</xdr:col>
      <xdr:colOff>581025</xdr:colOff>
      <xdr:row>44</xdr:row>
      <xdr:rowOff>133350</xdr:rowOff>
    </xdr:to>
    <xdr:sp>
      <xdr:nvSpPr>
        <xdr:cNvPr id="41" name="Rectangle 4"/>
        <xdr:cNvSpPr>
          <a:spLocks/>
        </xdr:cNvSpPr>
      </xdr:nvSpPr>
      <xdr:spPr>
        <a:xfrm>
          <a:off x="133350" y="2895600"/>
          <a:ext cx="6296025" cy="436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2010, except for the adoption of the following: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3</a:t>
          </a:r>
          <a:r>
            <a:rPr lang="en-US" cap="none" sz="1000" b="0" i="0" u="none" baseline="0">
              <a:solidFill>
                <a:srgbClr val="000000"/>
              </a:solidFill>
              <a:latin typeface="Arial"/>
              <a:ea typeface="Arial"/>
              <a:cs typeface="Arial"/>
            </a:rPr>
            <a:t>: Business Combinations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127: Consolidated and Separate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3</a:t>
          </a:r>
          <a:r>
            <a:rPr lang="en-US" cap="none" sz="1000" b="0" i="0" u="none" baseline="0">
              <a:solidFill>
                <a:srgbClr val="000000"/>
              </a:solidFill>
              <a:latin typeface="Arial"/>
              <a:ea typeface="Arial"/>
              <a:cs typeface="Arial"/>
            </a:rPr>
            <a:t>: Business Combinations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5: Non Current Assets Held for Sales and Discontinued Operations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7: Financial Instruments :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101: Presentation of Financial</a:t>
          </a:r>
          <a:r>
            <a:rPr lang="en-US" cap="none" sz="1000" b="0" i="0" u="none" baseline="0">
              <a:solidFill>
                <a:srgbClr val="000000"/>
              </a:solidFill>
              <a:latin typeface="Arial"/>
              <a:ea typeface="Arial"/>
              <a:cs typeface="Arial"/>
            </a:rPr>
            <a:t>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121: The Effects of</a:t>
          </a:r>
          <a:r>
            <a:rPr lang="en-US" cap="none" sz="1000" b="0" i="0" u="none" baseline="0">
              <a:solidFill>
                <a:srgbClr val="000000"/>
              </a:solidFill>
              <a:latin typeface="Arial"/>
              <a:ea typeface="Arial"/>
              <a:cs typeface="Arial"/>
            </a:rPr>
            <a:t> Changes in Foreign Exchange Rate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132, Financial Instruments: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134, Interim Financial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138: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139: Financial</a:t>
          </a:r>
          <a:r>
            <a:rPr lang="en-US" cap="none" sz="1000" b="0" i="0" u="none" baseline="0">
              <a:solidFill>
                <a:srgbClr val="000000"/>
              </a:solidFill>
              <a:latin typeface="Arial"/>
              <a:ea typeface="Arial"/>
              <a:cs typeface="Arial"/>
            </a:rPr>
            <a:t> Instruments: Recognition and Measurement.</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amendments to Financial Reporting Standards did not have any material impact 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financial statements of the Group.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48</xdr:row>
      <xdr:rowOff>66675</xdr:rowOff>
    </xdr:from>
    <xdr:to>
      <xdr:col>6</xdr:col>
      <xdr:colOff>171450</xdr:colOff>
      <xdr:row>49</xdr:row>
      <xdr:rowOff>142875</xdr:rowOff>
    </xdr:to>
    <xdr:sp>
      <xdr:nvSpPr>
        <xdr:cNvPr id="42" name="Rectangle 4"/>
        <xdr:cNvSpPr>
          <a:spLocks/>
        </xdr:cNvSpPr>
      </xdr:nvSpPr>
      <xdr:spPr>
        <a:xfrm>
          <a:off x="76200" y="7839075"/>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114</xdr:row>
      <xdr:rowOff>0</xdr:rowOff>
    </xdr:from>
    <xdr:to>
      <xdr:col>6</xdr:col>
      <xdr:colOff>76200</xdr:colOff>
      <xdr:row>114</xdr:row>
      <xdr:rowOff>0</xdr:rowOff>
    </xdr:to>
    <xdr:sp>
      <xdr:nvSpPr>
        <xdr:cNvPr id="43" name="Rectangle 26"/>
        <xdr:cNvSpPr>
          <a:spLocks/>
        </xdr:cNvSpPr>
      </xdr:nvSpPr>
      <xdr:spPr>
        <a:xfrm>
          <a:off x="114300" y="18840450"/>
          <a:ext cx="5810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226</xdr:row>
      <xdr:rowOff>142875</xdr:rowOff>
    </xdr:from>
    <xdr:to>
      <xdr:col>6</xdr:col>
      <xdr:colOff>333375</xdr:colOff>
      <xdr:row>228</xdr:row>
      <xdr:rowOff>0</xdr:rowOff>
    </xdr:to>
    <xdr:sp>
      <xdr:nvSpPr>
        <xdr:cNvPr id="44" name="Rectangle 42"/>
        <xdr:cNvSpPr>
          <a:spLocks/>
        </xdr:cNvSpPr>
      </xdr:nvSpPr>
      <xdr:spPr>
        <a:xfrm>
          <a:off x="161925" y="36356925"/>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228</xdr:row>
      <xdr:rowOff>104775</xdr:rowOff>
    </xdr:from>
    <xdr:to>
      <xdr:col>6</xdr:col>
      <xdr:colOff>447675</xdr:colOff>
      <xdr:row>231</xdr:row>
      <xdr:rowOff>38100</xdr:rowOff>
    </xdr:to>
    <xdr:sp>
      <xdr:nvSpPr>
        <xdr:cNvPr id="45" name="Rectangle 43"/>
        <xdr:cNvSpPr>
          <a:spLocks/>
        </xdr:cNvSpPr>
      </xdr:nvSpPr>
      <xdr:spPr>
        <a:xfrm>
          <a:off x="228600" y="36642675"/>
          <a:ext cx="60674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does not have any financial instruments with off balance sheet risk as at  31st December, 2011.
</a:t>
          </a:r>
        </a:p>
      </xdr:txBody>
    </xdr:sp>
    <xdr:clientData/>
  </xdr:twoCellAnchor>
  <xdr:twoCellAnchor>
    <xdr:from>
      <xdr:col>0</xdr:col>
      <xdr:colOff>180975</xdr:colOff>
      <xdr:row>232</xdr:row>
      <xdr:rowOff>133350</xdr:rowOff>
    </xdr:from>
    <xdr:to>
      <xdr:col>5</xdr:col>
      <xdr:colOff>533400</xdr:colOff>
      <xdr:row>234</xdr:row>
      <xdr:rowOff>28575</xdr:rowOff>
    </xdr:to>
    <xdr:sp>
      <xdr:nvSpPr>
        <xdr:cNvPr id="46" name="Rectangle 44"/>
        <xdr:cNvSpPr>
          <a:spLocks/>
        </xdr:cNvSpPr>
      </xdr:nvSpPr>
      <xdr:spPr>
        <a:xfrm>
          <a:off x="180975" y="37318950"/>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234</xdr:row>
      <xdr:rowOff>123825</xdr:rowOff>
    </xdr:from>
    <xdr:to>
      <xdr:col>6</xdr:col>
      <xdr:colOff>342900</xdr:colOff>
      <xdr:row>242</xdr:row>
      <xdr:rowOff>123825</xdr:rowOff>
    </xdr:to>
    <xdr:sp>
      <xdr:nvSpPr>
        <xdr:cNvPr id="47" name="Rectangle 45"/>
        <xdr:cNvSpPr>
          <a:spLocks/>
        </xdr:cNvSpPr>
      </xdr:nvSpPr>
      <xdr:spPr>
        <a:xfrm>
          <a:off x="276225" y="37633275"/>
          <a:ext cx="5915025" cy="4210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Labour Court Case No. KBR1050120090139, Amirtham A/P Kollanda Veloo and 52 others vs Len Cheong Furniture Sdn. Bhd. and Labour Court Case No. KBR1050120090140, Mak Fook Man and Kok Yit Long vs Len Cheong Furniture Sdn. Bhd</a:t>
          </a:r>
          <a:r>
            <a:rPr lang="en-US" cap="none" sz="1000" b="0" i="0" u="none" baseline="0">
              <a:solidFill>
                <a:srgbClr val="000000"/>
              </a:solidFill>
              <a:latin typeface="Arial"/>
              <a:ea typeface="Arial"/>
              <a:cs typeface="Arial"/>
            </a:rPr>
            <a:t>.  Solicitors, Messrs. Chee Siah Le Kee &amp; Partners informing that on 26 October 2010 ,High Court of Seremban had allowed the appeal made by LCF in rejecting the compensation awarded by Labour Court to Amirtham A/P Kollanda Veloo and 52 others.
</a:t>
          </a:r>
          <a:r>
            <a:rPr lang="en-US" cap="none" sz="1000" b="0" i="0" u="none" baseline="0">
              <a:solidFill>
                <a:srgbClr val="000000"/>
              </a:solidFill>
              <a:latin typeface="Arial"/>
              <a:ea typeface="Arial"/>
              <a:cs typeface="Arial"/>
            </a:rPr>
            <a:t>
</a:t>
          </a:r>
          <a:r>
            <a:rPr lang="en-US" cap="none" sz="1100" b="0" i="0" u="none" baseline="0">
              <a:solidFill>
                <a:srgbClr val="000000"/>
              </a:solidFill>
            </a:rPr>
            <a:t>The file is pending due to no further action from plaintiff.</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B) Mr Loh Siow Chan @ Loo Su Cheong had filed a Writ of Summons in the Seremban Sessions Court No. S2-52-1480-2009 against Len Cheong Holding Berhad (“LCH”) and Len Cheong Furniture Sendirian Berhad ("LCF") on 2 September 2009 to claim the RM153,873.10  and a Statement of Claim of RM4,575,755.37.  
</a:t>
          </a:r>
          <a:r>
            <a:rPr lang="en-US" cap="none" sz="1100" b="0" i="0" u="none" baseline="0">
              <a:solidFill>
                <a:srgbClr val="000000"/>
              </a:solidFill>
            </a:rPr>
            <a:t>
</a:t>
          </a:r>
          <a:r>
            <a:rPr lang="en-US" cap="none" sz="1100" b="0" i="0" u="none" baseline="0">
              <a:solidFill>
                <a:srgbClr val="000000"/>
              </a:solidFill>
            </a:rPr>
            <a:t>The learned Judge allowed the plaintiff claim against both defendants with costs because as follow:-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i)The Court is of the view that the Plaintiff has proven his claim based on the Board   </a:t>
          </a:r>
          <a:r>
            <a:rPr lang="en-US" cap="none" sz="1100" b="0" i="0" u="none" baseline="0">
              <a:solidFill>
                <a:srgbClr val="000000"/>
              </a:solidFill>
            </a:rPr>
            <a:t>  </a:t>
          </a:r>
          <a:r>
            <a:rPr lang="en-US" cap="none" sz="1100" b="0" i="0" u="none" baseline="0">
              <a:solidFill>
                <a:srgbClr val="000000"/>
              </a:solidFill>
            </a:rPr>
            <a:t>Resolutions, Letter of Undertaking and other documents tendered during the trial.
</a:t>
          </a:r>
          <a:r>
            <a:rPr lang="en-US" cap="none" sz="1100" b="0" i="0" u="none" baseline="0">
              <a:solidFill>
                <a:srgbClr val="000000"/>
              </a:solidFill>
            </a:rPr>
            <a:t> ii)There were payments made to the Plaintiff's</a:t>
          </a:r>
          <a:r>
            <a:rPr lang="en-US" cap="none" sz="1100" b="0" i="0" u="none" baseline="0">
              <a:solidFill>
                <a:srgbClr val="000000"/>
              </a:solidFill>
            </a:rPr>
            <a:t> lawyer in custody </a:t>
          </a:r>
          <a:r>
            <a:rPr lang="en-US" cap="none" sz="1100" b="0" i="0" u="none" baseline="0">
              <a:solidFill>
                <a:srgbClr val="000000"/>
              </a:solidFill>
            </a:rPr>
            <a:t>pending</a:t>
          </a:r>
          <a:r>
            <a:rPr lang="en-US" cap="none" sz="1100" b="0" i="0" u="none" baseline="0">
              <a:solidFill>
                <a:srgbClr val="000000"/>
              </a:solidFill>
            </a:rPr>
            <a:t> our </a:t>
          </a:r>
          <a:r>
            <a:rPr lang="en-US" cap="none" sz="1100" b="0" i="0" u="none" baseline="0">
              <a:solidFill>
                <a:srgbClr val="000000"/>
              </a:solidFill>
            </a:rPr>
            <a:t> appeal to the high court.
</a:t>
          </a:r>
          <a:r>
            <a:rPr lang="en-US" cap="none" sz="1100" b="0" i="0" u="none" baseline="0">
              <a:solidFill>
                <a:srgbClr val="000000"/>
              </a:solidFill>
            </a:rPr>
            <a:t>
</a:t>
          </a:r>
          <a:r>
            <a:rPr lang="en-US" cap="none" sz="1100" b="0" i="0" u="none" baseline="0">
              <a:solidFill>
                <a:srgbClr val="000000"/>
              </a:solidFill>
            </a:rPr>
            <a:t>Should LCH and LCF failed to appeal </a:t>
          </a:r>
          <a:r>
            <a:rPr lang="en-US" cap="none" sz="1100" b="0" i="0" u="none" baseline="0">
              <a:solidFill>
                <a:srgbClr val="000000"/>
              </a:solidFill>
            </a:rPr>
            <a:t> / win</a:t>
          </a:r>
          <a:r>
            <a:rPr lang="en-US" cap="none" sz="1100" b="0" i="0" u="none" baseline="0">
              <a:solidFill>
                <a:srgbClr val="000000"/>
              </a:solidFill>
            </a:rPr>
            <a:t> the case, there are not significant financial impacts because the claim amount had been provided in the accounts.</a:t>
          </a:r>
        </a:p>
      </xdr:txBody>
    </xdr:sp>
    <xdr:clientData/>
  </xdr:twoCellAnchor>
  <xdr:twoCellAnchor>
    <xdr:from>
      <xdr:col>0</xdr:col>
      <xdr:colOff>152400</xdr:colOff>
      <xdr:row>243</xdr:row>
      <xdr:rowOff>47625</xdr:rowOff>
    </xdr:from>
    <xdr:to>
      <xdr:col>4</xdr:col>
      <xdr:colOff>657225</xdr:colOff>
      <xdr:row>245</xdr:row>
      <xdr:rowOff>19050</xdr:rowOff>
    </xdr:to>
    <xdr:sp>
      <xdr:nvSpPr>
        <xdr:cNvPr id="48" name="Rectangle 46"/>
        <xdr:cNvSpPr>
          <a:spLocks/>
        </xdr:cNvSpPr>
      </xdr:nvSpPr>
      <xdr:spPr>
        <a:xfrm>
          <a:off x="152400" y="41929050"/>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245</xdr:row>
      <xdr:rowOff>85725</xdr:rowOff>
    </xdr:from>
    <xdr:to>
      <xdr:col>5</xdr:col>
      <xdr:colOff>180975</xdr:colOff>
      <xdr:row>247</xdr:row>
      <xdr:rowOff>0</xdr:rowOff>
    </xdr:to>
    <xdr:sp>
      <xdr:nvSpPr>
        <xdr:cNvPr id="49" name="Rectangle 47"/>
        <xdr:cNvSpPr>
          <a:spLocks/>
        </xdr:cNvSpPr>
      </xdr:nvSpPr>
      <xdr:spPr>
        <a:xfrm>
          <a:off x="276225" y="42291000"/>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248</xdr:row>
      <xdr:rowOff>57150</xdr:rowOff>
    </xdr:from>
    <xdr:to>
      <xdr:col>4</xdr:col>
      <xdr:colOff>238125</xdr:colOff>
      <xdr:row>249</xdr:row>
      <xdr:rowOff>57150</xdr:rowOff>
    </xdr:to>
    <xdr:sp>
      <xdr:nvSpPr>
        <xdr:cNvPr id="50" name="Rectangle 48"/>
        <xdr:cNvSpPr>
          <a:spLocks/>
        </xdr:cNvSpPr>
      </xdr:nvSpPr>
      <xdr:spPr>
        <a:xfrm>
          <a:off x="190500" y="4274820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250</xdr:row>
      <xdr:rowOff>38100</xdr:rowOff>
    </xdr:from>
    <xdr:to>
      <xdr:col>6</xdr:col>
      <xdr:colOff>600075</xdr:colOff>
      <xdr:row>253</xdr:row>
      <xdr:rowOff>57150</xdr:rowOff>
    </xdr:to>
    <xdr:sp>
      <xdr:nvSpPr>
        <xdr:cNvPr id="51" name="Rectangle 49"/>
        <xdr:cNvSpPr>
          <a:spLocks/>
        </xdr:cNvSpPr>
      </xdr:nvSpPr>
      <xdr:spPr>
        <a:xfrm>
          <a:off x="257175" y="43053000"/>
          <a:ext cx="619125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290</xdr:row>
      <xdr:rowOff>0</xdr:rowOff>
    </xdr:from>
    <xdr:to>
      <xdr:col>4</xdr:col>
      <xdr:colOff>0</xdr:colOff>
      <xdr:row>290</xdr:row>
      <xdr:rowOff>0</xdr:rowOff>
    </xdr:to>
    <xdr:sp>
      <xdr:nvSpPr>
        <xdr:cNvPr id="52" name="Rectangle 50"/>
        <xdr:cNvSpPr>
          <a:spLocks/>
        </xdr:cNvSpPr>
      </xdr:nvSpPr>
      <xdr:spPr>
        <a:xfrm>
          <a:off x="304800" y="4968240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290</xdr:row>
      <xdr:rowOff>0</xdr:rowOff>
    </xdr:from>
    <xdr:to>
      <xdr:col>3</xdr:col>
      <xdr:colOff>590550</xdr:colOff>
      <xdr:row>290</xdr:row>
      <xdr:rowOff>0</xdr:rowOff>
    </xdr:to>
    <xdr:sp>
      <xdr:nvSpPr>
        <xdr:cNvPr id="53" name="Rectangle 51"/>
        <xdr:cNvSpPr>
          <a:spLocks/>
        </xdr:cNvSpPr>
      </xdr:nvSpPr>
      <xdr:spPr>
        <a:xfrm>
          <a:off x="295275" y="4968240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290</xdr:row>
      <xdr:rowOff>0</xdr:rowOff>
    </xdr:from>
    <xdr:to>
      <xdr:col>3</xdr:col>
      <xdr:colOff>0</xdr:colOff>
      <xdr:row>290</xdr:row>
      <xdr:rowOff>0</xdr:rowOff>
    </xdr:to>
    <xdr:sp>
      <xdr:nvSpPr>
        <xdr:cNvPr id="54" name="Rectangle 52"/>
        <xdr:cNvSpPr>
          <a:spLocks/>
        </xdr:cNvSpPr>
      </xdr:nvSpPr>
      <xdr:spPr>
        <a:xfrm>
          <a:off x="276225" y="49682400"/>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288</xdr:row>
      <xdr:rowOff>66675</xdr:rowOff>
    </xdr:from>
    <xdr:to>
      <xdr:col>4</xdr:col>
      <xdr:colOff>0</xdr:colOff>
      <xdr:row>290</xdr:row>
      <xdr:rowOff>28575</xdr:rowOff>
    </xdr:to>
    <xdr:sp>
      <xdr:nvSpPr>
        <xdr:cNvPr id="55" name="Rectangle 53"/>
        <xdr:cNvSpPr>
          <a:spLocks/>
        </xdr:cNvSpPr>
      </xdr:nvSpPr>
      <xdr:spPr>
        <a:xfrm>
          <a:off x="304800" y="49425225"/>
          <a:ext cx="3505200" cy="28575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293</xdr:row>
      <xdr:rowOff>66675</xdr:rowOff>
    </xdr:from>
    <xdr:to>
      <xdr:col>3</xdr:col>
      <xdr:colOff>590550</xdr:colOff>
      <xdr:row>295</xdr:row>
      <xdr:rowOff>9525</xdr:rowOff>
    </xdr:to>
    <xdr:sp>
      <xdr:nvSpPr>
        <xdr:cNvPr id="56" name="Rectangle 54"/>
        <xdr:cNvSpPr>
          <a:spLocks/>
        </xdr:cNvSpPr>
      </xdr:nvSpPr>
      <xdr:spPr>
        <a:xfrm>
          <a:off x="295275" y="50234850"/>
          <a:ext cx="3133725" cy="26670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295</xdr:row>
      <xdr:rowOff>142875</xdr:rowOff>
    </xdr:from>
    <xdr:to>
      <xdr:col>3</xdr:col>
      <xdr:colOff>0</xdr:colOff>
      <xdr:row>297</xdr:row>
      <xdr:rowOff>95250</xdr:rowOff>
    </xdr:to>
    <xdr:sp>
      <xdr:nvSpPr>
        <xdr:cNvPr id="57" name="Rectangle 55"/>
        <xdr:cNvSpPr>
          <a:spLocks/>
        </xdr:cNvSpPr>
      </xdr:nvSpPr>
      <xdr:spPr>
        <a:xfrm>
          <a:off x="295275" y="50634900"/>
          <a:ext cx="2543175" cy="276225"/>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oneCellAnchor>
    <xdr:from>
      <xdr:col>10</xdr:col>
      <xdr:colOff>133350</xdr:colOff>
      <xdr:row>139</xdr:row>
      <xdr:rowOff>123825</xdr:rowOff>
    </xdr:from>
    <xdr:ext cx="4019550" cy="266700"/>
    <xdr:sp fLocksText="0">
      <xdr:nvSpPr>
        <xdr:cNvPr id="58" name="TextBox 62"/>
        <xdr:cNvSpPr txBox="1">
          <a:spLocks noChangeArrowheads="1"/>
        </xdr:cNvSpPr>
      </xdr:nvSpPr>
      <xdr:spPr>
        <a:xfrm>
          <a:off x="8420100" y="22879050"/>
          <a:ext cx="40195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152400</xdr:colOff>
      <xdr:row>255</xdr:row>
      <xdr:rowOff>19050</xdr:rowOff>
    </xdr:from>
    <xdr:to>
      <xdr:col>4</xdr:col>
      <xdr:colOff>200025</xdr:colOff>
      <xdr:row>256</xdr:row>
      <xdr:rowOff>19050</xdr:rowOff>
    </xdr:to>
    <xdr:sp>
      <xdr:nvSpPr>
        <xdr:cNvPr id="59" name="Rectangle 48"/>
        <xdr:cNvSpPr>
          <a:spLocks/>
        </xdr:cNvSpPr>
      </xdr:nvSpPr>
      <xdr:spPr>
        <a:xfrm>
          <a:off x="152400" y="43843575"/>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27. Disclosure of Realised and Unrealised Profits</a:t>
          </a:r>
        </a:p>
      </xdr:txBody>
    </xdr:sp>
    <xdr:clientData/>
  </xdr:twoCellAnchor>
  <xdr:twoCellAnchor>
    <xdr:from>
      <xdr:col>0</xdr:col>
      <xdr:colOff>257175</xdr:colOff>
      <xdr:row>257</xdr:row>
      <xdr:rowOff>38100</xdr:rowOff>
    </xdr:from>
    <xdr:to>
      <xdr:col>6</xdr:col>
      <xdr:colOff>600075</xdr:colOff>
      <xdr:row>271</xdr:row>
      <xdr:rowOff>85725</xdr:rowOff>
    </xdr:to>
    <xdr:sp>
      <xdr:nvSpPr>
        <xdr:cNvPr id="60" name="Rectangle 49"/>
        <xdr:cNvSpPr>
          <a:spLocks/>
        </xdr:cNvSpPr>
      </xdr:nvSpPr>
      <xdr:spPr>
        <a:xfrm>
          <a:off x="257175" y="44186475"/>
          <a:ext cx="6191250" cy="2314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25 March 2010, Bursa Malaysia Securities Berhad (Bursa Malaysia) issued a directive to all listed issuers and requires to disclose the breakdown of the unappropriated profits or accumulated losses as at the end of the reporting period, into realised and unrealised profits and losses. On 20 December 2010, Bursa Malaysia further issued guidance on the disclosure and the format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determination of realised and unrealised losses is disclosed based on Guidance of Special Matter No. 1. Determination of Realised and Unrealised losses in the Context of Disclosure Pursuant to Bursa Malaysia Securities Berhad Listing Requirements, issued by the Malaysian Institute of Accountants on 20 December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disclosure of realised and unrealised losses is solely for complying with the disclosure requirements stipulated in the directive of Bursa Malaysia and should not be applied for any other purposes.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accumulated losses may be analysed as follows:
</a:t>
          </a:r>
        </a:p>
      </xdr:txBody>
    </xdr:sp>
    <xdr:clientData/>
  </xdr:twoCellAnchor>
  <xdr:twoCellAnchor>
    <xdr:from>
      <xdr:col>0</xdr:col>
      <xdr:colOff>114300</xdr:colOff>
      <xdr:row>101</xdr:row>
      <xdr:rowOff>104775</xdr:rowOff>
    </xdr:from>
    <xdr:to>
      <xdr:col>6</xdr:col>
      <xdr:colOff>428625</xdr:colOff>
      <xdr:row>104</xdr:row>
      <xdr:rowOff>0</xdr:rowOff>
    </xdr:to>
    <xdr:sp>
      <xdr:nvSpPr>
        <xdr:cNvPr id="61" name="Rectangle 26"/>
        <xdr:cNvSpPr>
          <a:spLocks/>
        </xdr:cNvSpPr>
      </xdr:nvSpPr>
      <xdr:spPr>
        <a:xfrm>
          <a:off x="114300" y="16840200"/>
          <a:ext cx="6162675" cy="38100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were no material events subsequent to 31th</a:t>
          </a:r>
          <a:r>
            <a:rPr lang="en-US" cap="none" sz="1100" b="0" i="0" u="none" baseline="0">
              <a:solidFill>
                <a:srgbClr val="000000"/>
              </a:solidFill>
            </a:rPr>
            <a:t> December,</a:t>
          </a:r>
          <a:r>
            <a:rPr lang="en-US" cap="none" sz="1100" b="0" i="0" u="none" baseline="0">
              <a:solidFill>
                <a:srgbClr val="000000"/>
              </a:solidFill>
            </a:rPr>
            <a:t> 2011 at the date of this quarterly report
</a:t>
          </a:r>
          <a:r>
            <a:rPr lang="en-US" cap="none" sz="1000" b="0" i="0" u="none" baseline="0">
              <a:solidFill>
                <a:srgbClr val="000000"/>
              </a:solidFill>
              <a:latin typeface="Arial"/>
              <a:ea typeface="Arial"/>
              <a:cs typeface="Arial"/>
            </a:rPr>
            <a:t>
</a:t>
          </a:r>
        </a:p>
      </xdr:txBody>
    </xdr:sp>
    <xdr:clientData/>
  </xdr:twoCellAnchor>
  <xdr:twoCellAnchor>
    <xdr:from>
      <xdr:col>0</xdr:col>
      <xdr:colOff>190500</xdr:colOff>
      <xdr:row>156</xdr:row>
      <xdr:rowOff>38100</xdr:rowOff>
    </xdr:from>
    <xdr:to>
      <xdr:col>6</xdr:col>
      <xdr:colOff>352425</xdr:colOff>
      <xdr:row>160</xdr:row>
      <xdr:rowOff>133350</xdr:rowOff>
    </xdr:to>
    <xdr:sp>
      <xdr:nvSpPr>
        <xdr:cNvPr id="62" name="Rectangle 32"/>
        <xdr:cNvSpPr>
          <a:spLocks/>
        </xdr:cNvSpPr>
      </xdr:nvSpPr>
      <xdr:spPr>
        <a:xfrm>
          <a:off x="190500" y="25546050"/>
          <a:ext cx="6010275" cy="742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operate in a challenging environment due to uncertainty in the global economy.  The company is continuing the implementation of internal innovation programme on the work process, cost reduction process, reduce manpower and increase output and improve efficiency.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zoomScalePageLayoutView="0" workbookViewId="0" topLeftCell="A1">
      <selection activeCell="F22" sqref="F22"/>
    </sheetView>
  </sheetViews>
  <sheetFormatPr defaultColWidth="9.140625" defaultRowHeight="12.75"/>
  <cols>
    <col min="1" max="1" width="43.00390625" style="4" customWidth="1"/>
    <col min="2" max="2" width="15.140625" style="4" customWidth="1"/>
    <col min="3" max="3" width="1.28515625" style="4" customWidth="1"/>
    <col min="4" max="4" width="15.140625" style="5" bestFit="1" customWidth="1"/>
    <col min="5" max="5" width="1.421875" style="4" customWidth="1"/>
    <col min="6" max="6" width="12.421875" style="5" bestFit="1" customWidth="1"/>
    <col min="7" max="7" width="1.421875" style="4" customWidth="1"/>
    <col min="8" max="8" width="15.140625" style="5" bestFit="1" customWidth="1"/>
    <col min="9" max="9" width="1.1484375" style="4" customWidth="1"/>
    <col min="10" max="16384" width="9.140625" style="4" customWidth="1"/>
  </cols>
  <sheetData>
    <row r="1" spans="1:8" s="42" customFormat="1" ht="17.25" customHeight="1">
      <c r="A1" s="41" t="s">
        <v>5</v>
      </c>
      <c r="D1" s="43"/>
      <c r="F1" s="43"/>
      <c r="H1" s="43"/>
    </row>
    <row r="2" spans="1:8" s="42" customFormat="1" ht="15.75" customHeight="1">
      <c r="A2" s="41" t="s">
        <v>90</v>
      </c>
      <c r="D2" s="43"/>
      <c r="F2" s="43"/>
      <c r="H2" s="43"/>
    </row>
    <row r="3" spans="4:8" s="42" customFormat="1" ht="16.5" customHeight="1">
      <c r="D3" s="43"/>
      <c r="F3" s="43"/>
      <c r="H3" s="43"/>
    </row>
    <row r="4" spans="1:4" s="38" customFormat="1" ht="15">
      <c r="A4" s="38" t="s">
        <v>30</v>
      </c>
      <c r="C4" s="38" t="s">
        <v>29</v>
      </c>
      <c r="D4" s="39" t="s">
        <v>122</v>
      </c>
    </row>
    <row r="5" spans="1:4" s="38" customFormat="1" ht="15">
      <c r="A5" s="38" t="s">
        <v>21</v>
      </c>
      <c r="C5" s="38" t="s">
        <v>28</v>
      </c>
      <c r="D5" s="39" t="s">
        <v>131</v>
      </c>
    </row>
    <row r="6" s="38" customFormat="1" ht="14.25"/>
    <row r="7" s="38" customFormat="1" ht="15">
      <c r="A7" s="39" t="s">
        <v>132</v>
      </c>
    </row>
    <row r="8" s="38" customFormat="1" ht="15">
      <c r="A8" s="39" t="s">
        <v>27</v>
      </c>
    </row>
    <row r="9" s="38" customFormat="1" ht="14.25"/>
    <row r="10" s="38" customFormat="1" ht="15">
      <c r="A10" s="39" t="s">
        <v>93</v>
      </c>
    </row>
    <row r="11" spans="1:2" ht="11.25">
      <c r="A11" s="14"/>
      <c r="B11" s="5"/>
    </row>
    <row r="12" spans="1:8" ht="12.75">
      <c r="A12" s="14"/>
      <c r="B12" s="116" t="s">
        <v>26</v>
      </c>
      <c r="C12" s="116"/>
      <c r="D12" s="116"/>
      <c r="E12" s="12"/>
      <c r="F12" s="116" t="s">
        <v>25</v>
      </c>
      <c r="G12" s="116"/>
      <c r="H12" s="116"/>
    </row>
    <row r="13" spans="1:8" ht="12.75">
      <c r="A13" s="14"/>
      <c r="B13" s="72"/>
      <c r="C13" s="72"/>
      <c r="D13" s="72"/>
      <c r="E13" s="12"/>
      <c r="F13" s="72"/>
      <c r="G13" s="72"/>
      <c r="H13" s="11"/>
    </row>
    <row r="14" spans="2:8" ht="12.75">
      <c r="B14" s="11"/>
      <c r="C14" s="11"/>
      <c r="D14" s="11" t="s">
        <v>24</v>
      </c>
      <c r="E14" s="11"/>
      <c r="F14" s="11"/>
      <c r="G14" s="11"/>
      <c r="H14" s="11" t="s">
        <v>24</v>
      </c>
    </row>
    <row r="15" spans="2:8" ht="12.75">
      <c r="B15" s="11" t="s">
        <v>23</v>
      </c>
      <c r="C15" s="11"/>
      <c r="D15" s="11" t="s">
        <v>22</v>
      </c>
      <c r="E15" s="11"/>
      <c r="F15" s="11" t="s">
        <v>23</v>
      </c>
      <c r="G15" s="11"/>
      <c r="H15" s="11" t="s">
        <v>22</v>
      </c>
    </row>
    <row r="16" spans="2:8" ht="12.75">
      <c r="B16" s="11" t="s">
        <v>21</v>
      </c>
      <c r="C16" s="11"/>
      <c r="D16" s="11" t="s">
        <v>21</v>
      </c>
      <c r="E16" s="11"/>
      <c r="F16" s="11" t="s">
        <v>20</v>
      </c>
      <c r="G16" s="11"/>
      <c r="H16" s="11" t="s">
        <v>19</v>
      </c>
    </row>
    <row r="17" spans="2:8" ht="12.75">
      <c r="B17" s="13" t="s">
        <v>133</v>
      </c>
      <c r="C17" s="11"/>
      <c r="D17" s="13" t="s">
        <v>105</v>
      </c>
      <c r="E17" s="11"/>
      <c r="F17" s="13" t="s">
        <v>133</v>
      </c>
      <c r="G17" s="11"/>
      <c r="H17" s="13" t="s">
        <v>105</v>
      </c>
    </row>
    <row r="18" spans="2:8" ht="12.75">
      <c r="B18" s="11" t="s">
        <v>18</v>
      </c>
      <c r="C18" s="12"/>
      <c r="D18" s="11" t="s">
        <v>18</v>
      </c>
      <c r="E18" s="12"/>
      <c r="F18" s="11" t="s">
        <v>18</v>
      </c>
      <c r="G18" s="12"/>
      <c r="H18" s="11" t="s">
        <v>18</v>
      </c>
    </row>
    <row r="19" ht="11.25">
      <c r="F19" s="4"/>
    </row>
    <row r="20" spans="1:8" s="6" customFormat="1" ht="12.75">
      <c r="A20" s="10" t="s">
        <v>17</v>
      </c>
      <c r="B20" s="9">
        <f>F20-17162</f>
        <v>5143</v>
      </c>
      <c r="C20" s="9"/>
      <c r="D20" s="9">
        <v>5703</v>
      </c>
      <c r="E20" s="9"/>
      <c r="F20" s="9">
        <v>22305</v>
      </c>
      <c r="G20" s="9"/>
      <c r="H20" s="9">
        <v>24993</v>
      </c>
    </row>
    <row r="21" spans="1:8" s="6" customFormat="1" ht="12.75">
      <c r="A21" s="10"/>
      <c r="B21" s="9"/>
      <c r="C21" s="9"/>
      <c r="D21" s="9"/>
      <c r="E21" s="9"/>
      <c r="F21" s="9"/>
      <c r="G21" s="9"/>
      <c r="H21" s="9"/>
    </row>
    <row r="22" spans="1:13" s="6" customFormat="1" ht="15">
      <c r="A22" s="8" t="s">
        <v>16</v>
      </c>
      <c r="B22" s="9">
        <f>F22--17247</f>
        <v>-5642</v>
      </c>
      <c r="C22" s="9"/>
      <c r="D22" s="9">
        <v>-5530</v>
      </c>
      <c r="E22" s="9"/>
      <c r="F22" s="9">
        <f>-20896-1993</f>
        <v>-22889</v>
      </c>
      <c r="G22" s="9"/>
      <c r="H22" s="9">
        <f>-22183-396-1695</f>
        <v>-24274</v>
      </c>
      <c r="K22" s="76"/>
      <c r="M22" s="77"/>
    </row>
    <row r="23" spans="1:8" s="6" customFormat="1" ht="12.75">
      <c r="A23" s="8"/>
      <c r="B23" s="45"/>
      <c r="C23" s="9"/>
      <c r="D23" s="45"/>
      <c r="E23" s="9"/>
      <c r="F23" s="45"/>
      <c r="G23" s="9"/>
      <c r="H23" s="45"/>
    </row>
    <row r="24" spans="1:8" s="6" customFormat="1" ht="12.75">
      <c r="A24" s="8" t="s">
        <v>15</v>
      </c>
      <c r="B24" s="9">
        <f>F24-689</f>
        <v>471</v>
      </c>
      <c r="C24" s="9"/>
      <c r="D24" s="9">
        <v>-24</v>
      </c>
      <c r="E24" s="9"/>
      <c r="F24" s="9">
        <v>1160</v>
      </c>
      <c r="G24" s="9"/>
      <c r="H24" s="9">
        <v>55</v>
      </c>
    </row>
    <row r="25" spans="1:8" s="6" customFormat="1" ht="12.75">
      <c r="A25" s="8"/>
      <c r="B25" s="46"/>
      <c r="C25" s="9"/>
      <c r="D25" s="46"/>
      <c r="E25" s="9"/>
      <c r="F25" s="46"/>
      <c r="G25" s="9"/>
      <c r="H25" s="46"/>
    </row>
    <row r="26" spans="1:8" s="6" customFormat="1" ht="12.75">
      <c r="A26" s="8" t="s">
        <v>113</v>
      </c>
      <c r="B26" s="9">
        <f>SUM(B20:B25)</f>
        <v>-28</v>
      </c>
      <c r="C26" s="9"/>
      <c r="D26" s="9">
        <f>SUM(D20:D25)</f>
        <v>149</v>
      </c>
      <c r="E26" s="9"/>
      <c r="F26" s="9">
        <f>SUM(F20:F25)</f>
        <v>576</v>
      </c>
      <c r="G26" s="9"/>
      <c r="H26" s="9">
        <f>SUM(H20:H25)</f>
        <v>774</v>
      </c>
    </row>
    <row r="27" spans="1:8" s="6" customFormat="1" ht="12.75">
      <c r="A27" s="8"/>
      <c r="B27" s="71"/>
      <c r="C27" s="9"/>
      <c r="D27" s="71"/>
      <c r="E27" s="9"/>
      <c r="F27" s="71"/>
      <c r="G27" s="9"/>
      <c r="H27" s="71"/>
    </row>
    <row r="28" spans="1:8" s="6" customFormat="1" ht="12.75">
      <c r="A28" s="8" t="s">
        <v>14</v>
      </c>
      <c r="B28" s="9">
        <f>-464--412</f>
        <v>-52</v>
      </c>
      <c r="C28" s="9"/>
      <c r="D28" s="9">
        <v>-100</v>
      </c>
      <c r="E28" s="9"/>
      <c r="F28" s="9">
        <v>-464</v>
      </c>
      <c r="G28" s="9"/>
      <c r="H28" s="9">
        <v>-518</v>
      </c>
    </row>
    <row r="29" spans="2:8" s="6" customFormat="1" ht="12.75">
      <c r="B29" s="46"/>
      <c r="C29" s="9"/>
      <c r="D29" s="46"/>
      <c r="E29" s="9"/>
      <c r="F29" s="46"/>
      <c r="G29" s="9"/>
      <c r="H29" s="46"/>
    </row>
    <row r="30" spans="1:8" s="6" customFormat="1" ht="12.75">
      <c r="A30" s="8" t="s">
        <v>142</v>
      </c>
      <c r="B30" s="9">
        <f>SUM(B26:B29)</f>
        <v>-80</v>
      </c>
      <c r="C30" s="9"/>
      <c r="D30" s="9">
        <f>SUM(D26:D29)</f>
        <v>49</v>
      </c>
      <c r="E30" s="9"/>
      <c r="F30" s="9">
        <f>SUM(F26:F29)</f>
        <v>112</v>
      </c>
      <c r="G30" s="9"/>
      <c r="H30" s="9">
        <f>SUM(H26:H29)</f>
        <v>256</v>
      </c>
    </row>
    <row r="31" spans="1:8" s="6" customFormat="1" ht="12.75">
      <c r="A31" s="8"/>
      <c r="B31" s="47"/>
      <c r="C31" s="9"/>
      <c r="D31" s="47"/>
      <c r="E31" s="9"/>
      <c r="F31" s="47"/>
      <c r="G31" s="9"/>
      <c r="H31" s="47"/>
    </row>
    <row r="32" spans="1:8" s="6" customFormat="1" ht="12.75">
      <c r="A32" s="8" t="s">
        <v>10</v>
      </c>
      <c r="B32" s="9">
        <v>0</v>
      </c>
      <c r="C32" s="9"/>
      <c r="D32" s="9">
        <v>0</v>
      </c>
      <c r="E32" s="9"/>
      <c r="F32" s="9">
        <v>0</v>
      </c>
      <c r="G32" s="9"/>
      <c r="H32" s="9">
        <v>31</v>
      </c>
    </row>
    <row r="33" spans="1:8" s="6" customFormat="1" ht="12.75">
      <c r="A33" s="8"/>
      <c r="B33" s="46"/>
      <c r="C33" s="9"/>
      <c r="D33" s="46"/>
      <c r="E33" s="9"/>
      <c r="F33" s="46"/>
      <c r="G33" s="9"/>
      <c r="H33" s="46"/>
    </row>
    <row r="34" spans="1:8" s="6" customFormat="1" ht="13.5" thickBot="1">
      <c r="A34" s="8" t="s">
        <v>143</v>
      </c>
      <c r="B34" s="73">
        <f>SUM(B30:B33)</f>
        <v>-80</v>
      </c>
      <c r="C34" s="9"/>
      <c r="D34" s="73">
        <f>SUM(D30:D33)</f>
        <v>49</v>
      </c>
      <c r="E34" s="9"/>
      <c r="F34" s="73">
        <f>SUM(F30:F33)</f>
        <v>112</v>
      </c>
      <c r="G34" s="9"/>
      <c r="H34" s="73">
        <f>SUM(H30:H33)</f>
        <v>287</v>
      </c>
    </row>
    <row r="35" spans="1:10" s="6" customFormat="1" ht="13.5" thickTop="1">
      <c r="A35" s="8"/>
      <c r="B35" s="9"/>
      <c r="C35" s="9"/>
      <c r="D35" s="9"/>
      <c r="E35" s="9"/>
      <c r="F35" s="9"/>
      <c r="G35" s="9"/>
      <c r="H35" s="9"/>
      <c r="J35" s="10"/>
    </row>
    <row r="36" spans="1:10" s="6" customFormat="1" ht="13.5" thickBot="1">
      <c r="A36" s="8" t="s">
        <v>144</v>
      </c>
      <c r="B36" s="74">
        <f>B34</f>
        <v>-80</v>
      </c>
      <c r="C36" s="9"/>
      <c r="D36" s="74">
        <f>D34</f>
        <v>49</v>
      </c>
      <c r="E36" s="9"/>
      <c r="F36" s="74">
        <f>F34</f>
        <v>112</v>
      </c>
      <c r="G36" s="9"/>
      <c r="H36" s="74">
        <f>H34</f>
        <v>287</v>
      </c>
      <c r="J36" s="10"/>
    </row>
    <row r="37" spans="1:10" s="6" customFormat="1" ht="13.5" thickTop="1">
      <c r="A37" s="40"/>
      <c r="B37" s="45"/>
      <c r="C37" s="9"/>
      <c r="D37" s="45"/>
      <c r="E37" s="9"/>
      <c r="F37" s="45"/>
      <c r="G37" s="9"/>
      <c r="H37" s="9"/>
      <c r="J37" s="10"/>
    </row>
    <row r="38" spans="1:8" s="6" customFormat="1" ht="13.5" thickBot="1">
      <c r="A38" s="40" t="s">
        <v>13</v>
      </c>
      <c r="B38" s="49">
        <f>+B34/60000*100</f>
        <v>-0.13333333333333333</v>
      </c>
      <c r="C38" s="50"/>
      <c r="D38" s="49">
        <f>+D34/60000*100</f>
        <v>0.08166666666666667</v>
      </c>
      <c r="E38" s="50"/>
      <c r="F38" s="49">
        <f>+F34/60000*100</f>
        <v>0.18666666666666668</v>
      </c>
      <c r="G38" s="9"/>
      <c r="H38" s="49">
        <f>+H34/60000*100</f>
        <v>0.4783333333333333</v>
      </c>
    </row>
    <row r="39" spans="1:8" s="6" customFormat="1" ht="14.25" thickBot="1" thickTop="1">
      <c r="A39" s="40" t="s">
        <v>12</v>
      </c>
      <c r="B39" s="49">
        <f>+B34/60000*100</f>
        <v>-0.13333333333333333</v>
      </c>
      <c r="C39" s="50"/>
      <c r="D39" s="49">
        <f>+D34/60000*100</f>
        <v>0.08166666666666667</v>
      </c>
      <c r="E39" s="50"/>
      <c r="F39" s="49">
        <f>+F34/60000*100</f>
        <v>0.18666666666666668</v>
      </c>
      <c r="G39" s="9"/>
      <c r="H39" s="49">
        <f>+H34/60000*100</f>
        <v>0.4783333333333333</v>
      </c>
    </row>
    <row r="40" spans="1:8" s="6" customFormat="1" ht="13.5" thickTop="1">
      <c r="A40" s="8"/>
      <c r="B40" s="8"/>
      <c r="C40" s="8"/>
      <c r="D40" s="7"/>
      <c r="E40" s="8"/>
      <c r="F40" s="7"/>
      <c r="G40" s="8"/>
      <c r="H40" s="7"/>
    </row>
    <row r="41" spans="1:8" s="6" customFormat="1" ht="11.25">
      <c r="A41" s="4"/>
      <c r="B41" s="4"/>
      <c r="C41" s="4"/>
      <c r="D41" s="5"/>
      <c r="E41" s="4"/>
      <c r="F41" s="5"/>
      <c r="G41" s="4"/>
      <c r="H41" s="5"/>
    </row>
    <row r="45" spans="1:2" ht="12.75">
      <c r="A45" s="8"/>
      <c r="B45" s="3"/>
    </row>
    <row r="46" spans="1:2" ht="12.75">
      <c r="A46" s="8"/>
      <c r="B46" s="3"/>
    </row>
    <row r="47" spans="1:2" ht="12.75">
      <c r="A47" s="8" t="s">
        <v>91</v>
      </c>
      <c r="B47" s="8"/>
    </row>
    <row r="48" spans="1:2" ht="12.75">
      <c r="A48" s="8"/>
      <c r="B48" s="62"/>
    </row>
    <row r="49" spans="1:2" ht="12.75">
      <c r="A49" s="8"/>
      <c r="B49" s="8"/>
    </row>
    <row r="50" spans="1:2" ht="12.75">
      <c r="A50" s="8"/>
      <c r="B50" s="8"/>
    </row>
    <row r="51" spans="1:2" ht="12.75">
      <c r="A51" s="8"/>
      <c r="B51" s="8"/>
    </row>
    <row r="52" spans="1:2" ht="12.75">
      <c r="A52" s="8"/>
      <c r="B52" s="8"/>
    </row>
    <row r="53" spans="1:2" ht="12.75">
      <c r="A53" s="8"/>
      <c r="B53" s="8"/>
    </row>
    <row r="54" spans="1:2" ht="12.75">
      <c r="A54" s="8"/>
      <c r="B54" s="8"/>
    </row>
    <row r="55" spans="1:2" ht="12.75">
      <c r="A55" s="8"/>
      <c r="B55" s="8"/>
    </row>
    <row r="56" spans="1:2" ht="12.75">
      <c r="A56" s="8"/>
      <c r="B56" s="8"/>
    </row>
    <row r="57" spans="1:2" ht="12.75">
      <c r="A57" s="8"/>
      <c r="B57" s="8"/>
    </row>
    <row r="58" spans="1:2" ht="12.75">
      <c r="A58" s="8"/>
      <c r="B58" s="8"/>
    </row>
    <row r="59" spans="1:2" ht="12.75">
      <c r="A59" s="8"/>
      <c r="B59" s="8"/>
    </row>
    <row r="60" spans="1:2" ht="12.75">
      <c r="A60" s="8"/>
      <c r="B60" s="8"/>
    </row>
    <row r="61" spans="1:2" ht="12.75">
      <c r="A61" s="8"/>
      <c r="B61" s="8"/>
    </row>
    <row r="62" spans="1:2" ht="12.75">
      <c r="A62" s="8"/>
      <c r="B62" s="8"/>
    </row>
    <row r="63" spans="1:2" ht="12.75">
      <c r="A63" s="8"/>
      <c r="B63" s="8"/>
    </row>
    <row r="64" spans="1:2" ht="12.75">
      <c r="A64" s="8"/>
      <c r="B64" s="8"/>
    </row>
    <row r="65" spans="1:2" ht="12.75">
      <c r="A65" s="8"/>
      <c r="B65" s="8"/>
    </row>
    <row r="66" spans="1:2" ht="12.75">
      <c r="A66" s="8"/>
      <c r="B66" s="8"/>
    </row>
    <row r="67" spans="1:2" ht="12.75">
      <c r="A67" s="8"/>
      <c r="B67" s="8"/>
    </row>
    <row r="68" spans="1:2" ht="12.75">
      <c r="A68" s="8"/>
      <c r="B68" s="8"/>
    </row>
    <row r="69" spans="1:2" ht="12.75">
      <c r="A69" s="8"/>
      <c r="B69" s="8"/>
    </row>
    <row r="70" spans="1:2" ht="12.75">
      <c r="A70" s="8"/>
      <c r="B70" s="8"/>
    </row>
    <row r="71" spans="1:2" ht="12.75">
      <c r="A71" s="8"/>
      <c r="B71" s="8"/>
    </row>
    <row r="72" spans="1:2" ht="12.75">
      <c r="A72" s="8"/>
      <c r="B72" s="8"/>
    </row>
    <row r="73" spans="1:2" ht="12.75">
      <c r="A73" s="8"/>
      <c r="B73" s="8"/>
    </row>
    <row r="74" spans="1:2" ht="12.75">
      <c r="A74" s="8"/>
      <c r="B74" s="8"/>
    </row>
    <row r="75" spans="1:2" ht="12.75">
      <c r="A75" s="8"/>
      <c r="B75" s="8"/>
    </row>
    <row r="76" spans="1:2" ht="12.75">
      <c r="A76" s="8"/>
      <c r="B76" s="8"/>
    </row>
    <row r="77" spans="1:2" ht="12.75">
      <c r="A77" s="8"/>
      <c r="B77" s="8"/>
    </row>
    <row r="78" spans="1:2" ht="12.75">
      <c r="A78" s="8"/>
      <c r="B78" s="8"/>
    </row>
  </sheetData>
  <sheetProtection password="E7B9" sheet="1"/>
  <mergeCells count="2">
    <mergeCell ref="B12:D12"/>
    <mergeCell ref="F12:H12"/>
  </mergeCells>
  <printOptions/>
  <pageMargins left="0.75" right="0.53" top="1.62" bottom="0.51" header="0.5" footer="0.5"/>
  <pageSetup fitToHeight="1" fitToWidth="1" horizontalDpi="600" verticalDpi="600" orientation="portrait" paperSize="9" scale="86"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S88"/>
  <sheetViews>
    <sheetView zoomScalePageLayoutView="0" workbookViewId="0" topLeftCell="A1">
      <selection activeCell="C18" sqref="C18"/>
    </sheetView>
  </sheetViews>
  <sheetFormatPr defaultColWidth="9.140625" defaultRowHeight="12.75"/>
  <cols>
    <col min="1" max="1" width="3.00390625" style="8" customWidth="1"/>
    <col min="2" max="2" width="6.8515625" style="8" customWidth="1"/>
    <col min="3" max="3" width="39.140625" style="8" customWidth="1"/>
    <col min="4" max="4" width="12.57421875" style="8" customWidth="1"/>
    <col min="5" max="5" width="1.7109375" style="8" customWidth="1"/>
    <col min="6" max="6" width="12.57421875" style="7" customWidth="1"/>
    <col min="7" max="7" width="1.57421875" style="8" customWidth="1"/>
    <col min="8" max="8" width="10.7109375" style="8" customWidth="1"/>
    <col min="9" max="9" width="10.28125" style="8" bestFit="1" customWidth="1"/>
    <col min="10" max="16384" width="9.140625" style="8" customWidth="1"/>
  </cols>
  <sheetData>
    <row r="1" ht="12.75">
      <c r="A1" s="12" t="s">
        <v>5</v>
      </c>
    </row>
    <row r="2" ht="12.75">
      <c r="A2" s="12" t="s">
        <v>90</v>
      </c>
    </row>
    <row r="4" ht="12.75">
      <c r="A4" s="12" t="s">
        <v>94</v>
      </c>
    </row>
    <row r="5" spans="4:6" ht="12.75">
      <c r="D5" s="11"/>
      <c r="E5" s="12"/>
      <c r="F5" s="11" t="s">
        <v>64</v>
      </c>
    </row>
    <row r="6" spans="4:6" ht="12.75">
      <c r="D6" s="11" t="s">
        <v>63</v>
      </c>
      <c r="E6" s="12"/>
      <c r="F6" s="11" t="s">
        <v>62</v>
      </c>
    </row>
    <row r="7" spans="4:6" ht="12.75">
      <c r="D7" s="11" t="s">
        <v>61</v>
      </c>
      <c r="E7" s="12"/>
      <c r="F7" s="11" t="s">
        <v>60</v>
      </c>
    </row>
    <row r="8" spans="4:19" ht="12.75">
      <c r="D8" s="11" t="s">
        <v>21</v>
      </c>
      <c r="E8" s="12"/>
      <c r="F8" s="11" t="s">
        <v>59</v>
      </c>
      <c r="S8" s="8">
        <v>96</v>
      </c>
    </row>
    <row r="9" spans="4:6" ht="12.75">
      <c r="D9" s="11" t="s">
        <v>58</v>
      </c>
      <c r="E9" s="12"/>
      <c r="F9" s="11" t="s">
        <v>57</v>
      </c>
    </row>
    <row r="10" spans="4:6" ht="12.75">
      <c r="D10" s="18" t="s">
        <v>133</v>
      </c>
      <c r="E10" s="12"/>
      <c r="F10" s="18" t="s">
        <v>105</v>
      </c>
    </row>
    <row r="11" spans="4:6" ht="12.75">
      <c r="D11" s="11" t="s">
        <v>18</v>
      </c>
      <c r="E11" s="12"/>
      <c r="F11" s="11" t="s">
        <v>18</v>
      </c>
    </row>
    <row r="12" spans="1:6" ht="12.75">
      <c r="A12" s="17" t="s">
        <v>56</v>
      </c>
      <c r="D12" s="12"/>
      <c r="E12" s="12"/>
      <c r="F12" s="11"/>
    </row>
    <row r="13" ht="12.75">
      <c r="A13" s="17" t="s">
        <v>55</v>
      </c>
    </row>
    <row r="14" spans="1:6" s="10" customFormat="1" ht="12.75">
      <c r="A14" s="10" t="s">
        <v>54</v>
      </c>
      <c r="D14" s="51">
        <f>19128+-D15</f>
        <v>12860</v>
      </c>
      <c r="E14" s="9"/>
      <c r="F14" s="52">
        <v>17620</v>
      </c>
    </row>
    <row r="15" spans="1:6" s="10" customFormat="1" ht="12.75">
      <c r="A15" s="10" t="s">
        <v>88</v>
      </c>
      <c r="D15" s="53">
        <v>6268</v>
      </c>
      <c r="E15" s="9"/>
      <c r="F15" s="54">
        <v>6268</v>
      </c>
    </row>
    <row r="16" spans="2:6" s="10" customFormat="1" ht="12.75">
      <c r="B16" s="17"/>
      <c r="C16" s="17"/>
      <c r="D16" s="55">
        <f>SUM(D14:D15)</f>
        <v>19128</v>
      </c>
      <c r="E16" s="9"/>
      <c r="F16" s="55">
        <f>SUM(F14:F15)</f>
        <v>23888</v>
      </c>
    </row>
    <row r="17" spans="1:6" s="10" customFormat="1" ht="12.75">
      <c r="A17" s="17" t="s">
        <v>53</v>
      </c>
      <c r="D17" s="53" t="s">
        <v>91</v>
      </c>
      <c r="E17" s="9"/>
      <c r="F17" s="54"/>
    </row>
    <row r="18" spans="2:6" s="10" customFormat="1" ht="12.75">
      <c r="B18" s="10" t="s">
        <v>52</v>
      </c>
      <c r="D18" s="53">
        <v>9367</v>
      </c>
      <c r="E18" s="9"/>
      <c r="F18" s="54">
        <v>9766</v>
      </c>
    </row>
    <row r="19" spans="2:6" s="10" customFormat="1" ht="12.75">
      <c r="B19" s="10" t="s">
        <v>51</v>
      </c>
      <c r="D19" s="53">
        <v>5310</v>
      </c>
      <c r="E19" s="9"/>
      <c r="F19" s="54">
        <v>4179</v>
      </c>
    </row>
    <row r="20" spans="2:6" s="10" customFormat="1" ht="12.75">
      <c r="B20" s="10" t="s">
        <v>50</v>
      </c>
      <c r="D20" s="53">
        <f>1975+12+402+19</f>
        <v>2408</v>
      </c>
      <c r="E20" s="9"/>
      <c r="F20" s="54">
        <f>1999+19-2</f>
        <v>2016</v>
      </c>
    </row>
    <row r="21" spans="2:6" s="10" customFormat="1" ht="12.75">
      <c r="B21" s="10" t="s">
        <v>49</v>
      </c>
      <c r="D21" s="53">
        <v>312</v>
      </c>
      <c r="E21" s="9"/>
      <c r="F21" s="54">
        <v>330</v>
      </c>
    </row>
    <row r="22" spans="4:6" s="10" customFormat="1" ht="12.75">
      <c r="D22" s="55">
        <f>SUM(D18:D21)</f>
        <v>17397</v>
      </c>
      <c r="E22" s="9"/>
      <c r="F22" s="55">
        <f>SUM(F18:F21)</f>
        <v>16291</v>
      </c>
    </row>
    <row r="23" spans="1:6" s="10" customFormat="1" ht="13.5" thickBot="1">
      <c r="A23" s="17" t="s">
        <v>48</v>
      </c>
      <c r="D23" s="48">
        <f>+D22+D16</f>
        <v>36525</v>
      </c>
      <c r="E23" s="9"/>
      <c r="F23" s="48">
        <f>+F22+F16</f>
        <v>40179</v>
      </c>
    </row>
    <row r="24" spans="5:6" s="10" customFormat="1" ht="13.5" thickTop="1">
      <c r="E24" s="9"/>
      <c r="F24" s="9"/>
    </row>
    <row r="25" spans="1:6" s="10" customFormat="1" ht="12.75">
      <c r="A25" s="17" t="s">
        <v>47</v>
      </c>
      <c r="E25" s="9"/>
      <c r="F25" s="9"/>
    </row>
    <row r="26" spans="2:6" s="10" customFormat="1" ht="12.75">
      <c r="B26" s="10" t="s">
        <v>46</v>
      </c>
      <c r="D26" s="10">
        <v>60000</v>
      </c>
      <c r="E26" s="9"/>
      <c r="F26" s="9">
        <v>60000</v>
      </c>
    </row>
    <row r="27" spans="2:6" s="10" customFormat="1" ht="12.75">
      <c r="B27" s="10" t="s">
        <v>45</v>
      </c>
      <c r="E27" s="9"/>
      <c r="F27" s="9"/>
    </row>
    <row r="28" spans="3:6" s="10" customFormat="1" ht="12.75">
      <c r="C28" s="10" t="s">
        <v>4</v>
      </c>
      <c r="D28" s="10">
        <v>856</v>
      </c>
      <c r="E28" s="9"/>
      <c r="F28" s="9">
        <v>856</v>
      </c>
    </row>
    <row r="29" spans="3:6" s="10" customFormat="1" ht="12.75">
      <c r="C29" s="10" t="s">
        <v>2</v>
      </c>
      <c r="D29" s="56">
        <f>-39661+'IS'!F36</f>
        <v>-39549</v>
      </c>
      <c r="E29" s="9"/>
      <c r="F29" s="57">
        <v>-39661</v>
      </c>
    </row>
    <row r="30" spans="4:6" s="10" customFormat="1" ht="12.75">
      <c r="D30" s="9">
        <f>SUM(D26:D29)</f>
        <v>21307</v>
      </c>
      <c r="E30" s="9"/>
      <c r="F30" s="9">
        <f>SUM(F26:F29)</f>
        <v>21195</v>
      </c>
    </row>
    <row r="31" spans="1:6" s="10" customFormat="1" ht="12.75">
      <c r="A31" s="17" t="s">
        <v>44</v>
      </c>
      <c r="E31" s="9"/>
      <c r="F31" s="9"/>
    </row>
    <row r="32" spans="1:6" s="10" customFormat="1" ht="12.75">
      <c r="A32" s="17" t="s">
        <v>43</v>
      </c>
      <c r="C32" s="17"/>
      <c r="E32" s="9"/>
      <c r="F32" s="9"/>
    </row>
    <row r="33" spans="1:6" s="10" customFormat="1" ht="12.75">
      <c r="A33" s="17"/>
      <c r="B33" s="10" t="s">
        <v>0</v>
      </c>
      <c r="C33" s="17"/>
      <c r="D33" s="51">
        <v>4576</v>
      </c>
      <c r="E33" s="9"/>
      <c r="F33" s="51">
        <v>4576</v>
      </c>
    </row>
    <row r="34" spans="1:6" s="10" customFormat="1" ht="12.75">
      <c r="A34" s="17"/>
      <c r="B34" s="10" t="s">
        <v>38</v>
      </c>
      <c r="C34" s="17"/>
      <c r="D34" s="79">
        <f>99-D43</f>
        <v>30</v>
      </c>
      <c r="E34" s="9"/>
      <c r="F34" s="53">
        <v>199</v>
      </c>
    </row>
    <row r="35" spans="1:6" s="10" customFormat="1" ht="12.75">
      <c r="A35" s="17"/>
      <c r="B35" s="10" t="s">
        <v>37</v>
      </c>
      <c r="C35" s="17"/>
      <c r="D35" s="79">
        <v>0</v>
      </c>
      <c r="E35" s="9"/>
      <c r="F35" s="53">
        <v>232</v>
      </c>
    </row>
    <row r="36" spans="1:6" s="10" customFormat="1" ht="12.75">
      <c r="A36" s="17"/>
      <c r="B36" s="10" t="s">
        <v>89</v>
      </c>
      <c r="C36" s="17"/>
      <c r="D36" s="79">
        <v>923</v>
      </c>
      <c r="E36" s="9"/>
      <c r="F36" s="53">
        <v>923</v>
      </c>
    </row>
    <row r="37" spans="1:6" s="10" customFormat="1" ht="12.75">
      <c r="A37" s="17"/>
      <c r="C37" s="17"/>
      <c r="D37" s="80">
        <f>SUM(D33:D36)</f>
        <v>5529</v>
      </c>
      <c r="E37" s="9"/>
      <c r="F37" s="51">
        <f>SUM(F33:F36)</f>
        <v>5930</v>
      </c>
    </row>
    <row r="38" spans="1:6" s="10" customFormat="1" ht="12.75">
      <c r="A38" s="17" t="s">
        <v>42</v>
      </c>
      <c r="C38" s="17"/>
      <c r="D38" s="80"/>
      <c r="E38" s="9"/>
      <c r="F38" s="51"/>
    </row>
    <row r="39" spans="2:6" s="10" customFormat="1" ht="12.75">
      <c r="B39" s="10" t="s">
        <v>95</v>
      </c>
      <c r="D39" s="79">
        <v>1594</v>
      </c>
      <c r="E39" s="9"/>
      <c r="F39" s="53">
        <v>1821</v>
      </c>
    </row>
    <row r="40" spans="2:6" s="10" customFormat="1" ht="12.75">
      <c r="B40" s="10" t="s">
        <v>41</v>
      </c>
      <c r="D40" s="79">
        <v>7181</v>
      </c>
      <c r="E40" s="9"/>
      <c r="F40" s="53">
        <v>7195</v>
      </c>
    </row>
    <row r="41" spans="2:6" s="10" customFormat="1" ht="12.75">
      <c r="B41" s="10" t="s">
        <v>40</v>
      </c>
      <c r="D41" s="79">
        <f>290+108+87+2</f>
        <v>487</v>
      </c>
      <c r="E41" s="9"/>
      <c r="F41" s="53">
        <f>1127+7</f>
        <v>1134</v>
      </c>
    </row>
    <row r="42" spans="2:6" s="10" customFormat="1" ht="12.75" hidden="1">
      <c r="B42" s="10" t="s">
        <v>39</v>
      </c>
      <c r="D42" s="79">
        <v>0</v>
      </c>
      <c r="E42" s="9"/>
      <c r="F42" s="53">
        <v>0</v>
      </c>
    </row>
    <row r="43" spans="2:6" s="10" customFormat="1" ht="12.75">
      <c r="B43" s="10" t="s">
        <v>38</v>
      </c>
      <c r="D43" s="79">
        <v>69</v>
      </c>
      <c r="E43" s="9"/>
      <c r="F43" s="53">
        <v>252</v>
      </c>
    </row>
    <row r="44" spans="2:6" s="10" customFormat="1" ht="12.75">
      <c r="B44" s="10" t="s">
        <v>37</v>
      </c>
      <c r="D44" s="79">
        <v>0</v>
      </c>
      <c r="E44" s="9"/>
      <c r="F44" s="53">
        <v>875</v>
      </c>
    </row>
    <row r="45" spans="2:6" s="10" customFormat="1" ht="12.75">
      <c r="B45" s="10" t="s">
        <v>36</v>
      </c>
      <c r="D45" s="79">
        <v>358</v>
      </c>
      <c r="E45" s="9"/>
      <c r="F45" s="53">
        <v>1777</v>
      </c>
    </row>
    <row r="46" spans="2:12" s="10" customFormat="1" ht="12.75" hidden="1">
      <c r="B46" s="10" t="s">
        <v>10</v>
      </c>
      <c r="D46" s="53">
        <v>0</v>
      </c>
      <c r="E46" s="9"/>
      <c r="F46" s="53">
        <v>0</v>
      </c>
      <c r="J46" s="16"/>
      <c r="K46" s="16"/>
      <c r="L46" s="16"/>
    </row>
    <row r="47" spans="4:12" s="10" customFormat="1" ht="12.75">
      <c r="D47" s="55">
        <f>SUM(D39:D46)</f>
        <v>9689</v>
      </c>
      <c r="E47" s="9"/>
      <c r="F47" s="55">
        <f>SUM(F39:F46)</f>
        <v>13054</v>
      </c>
      <c r="J47" s="16"/>
      <c r="K47" s="16"/>
      <c r="L47" s="16"/>
    </row>
    <row r="48" spans="1:12" s="10" customFormat="1" ht="12.75">
      <c r="A48" s="10" t="s">
        <v>35</v>
      </c>
      <c r="B48" s="17"/>
      <c r="C48" s="17"/>
      <c r="D48" s="58">
        <f>+D47+D37</f>
        <v>15218</v>
      </c>
      <c r="E48" s="9"/>
      <c r="F48" s="58">
        <f>+F47+F37</f>
        <v>18984</v>
      </c>
      <c r="J48" s="16"/>
      <c r="K48" s="16"/>
      <c r="L48" s="16"/>
    </row>
    <row r="49" spans="1:12" s="10" customFormat="1" ht="13.5" thickBot="1">
      <c r="A49" s="10" t="s">
        <v>34</v>
      </c>
      <c r="D49" s="59">
        <f>+D48+D30</f>
        <v>36525</v>
      </c>
      <c r="E49" s="9"/>
      <c r="F49" s="59">
        <f>+F48+F30</f>
        <v>40179</v>
      </c>
      <c r="J49" s="16"/>
      <c r="K49" s="16"/>
      <c r="L49" s="16"/>
    </row>
    <row r="50" spans="5:12" s="10" customFormat="1" ht="13.5" thickTop="1">
      <c r="E50" s="9"/>
      <c r="F50" s="9"/>
      <c r="J50" s="16"/>
      <c r="K50" s="16"/>
      <c r="L50" s="16"/>
    </row>
    <row r="51" spans="1:12" s="10" customFormat="1" ht="12.75">
      <c r="A51" s="10" t="s">
        <v>33</v>
      </c>
      <c r="E51" s="9"/>
      <c r="F51" s="9"/>
      <c r="J51" s="16"/>
      <c r="K51" s="16"/>
      <c r="L51" s="16"/>
    </row>
    <row r="52" spans="2:12" s="10" customFormat="1" ht="12.75">
      <c r="B52" s="10" t="s">
        <v>32</v>
      </c>
      <c r="E52" s="9"/>
      <c r="F52" s="9"/>
      <c r="J52" s="16"/>
      <c r="K52" s="16"/>
      <c r="L52" s="16"/>
    </row>
    <row r="53" spans="2:12" s="10" customFormat="1" ht="13.5" thickBot="1">
      <c r="B53" s="10" t="s">
        <v>31</v>
      </c>
      <c r="D53" s="60">
        <f>+D30/60000*100</f>
        <v>35.51166666666667</v>
      </c>
      <c r="E53" s="9"/>
      <c r="F53" s="60">
        <f>+F30/60000*100</f>
        <v>35.325</v>
      </c>
      <c r="J53" s="16"/>
      <c r="K53" s="16"/>
      <c r="L53" s="16"/>
    </row>
    <row r="54" spans="5:12" s="10" customFormat="1" ht="13.5" thickTop="1">
      <c r="E54" s="9"/>
      <c r="F54" s="9"/>
      <c r="I54" s="16"/>
      <c r="J54" s="16"/>
      <c r="K54" s="16"/>
      <c r="L54" s="16"/>
    </row>
    <row r="55" spans="2:6" ht="12.75">
      <c r="B55" s="15"/>
      <c r="C55" s="15"/>
      <c r="D55" s="61"/>
      <c r="E55" s="15"/>
      <c r="F55" s="15"/>
    </row>
    <row r="56" spans="5:6" ht="12.75">
      <c r="E56" s="15"/>
      <c r="F56" s="15"/>
    </row>
    <row r="58" spans="4:6" ht="12.75">
      <c r="D58" s="62"/>
      <c r="E58" s="15"/>
      <c r="F58" s="15"/>
    </row>
    <row r="59" spans="5:6" ht="12.75">
      <c r="E59" s="15"/>
      <c r="F59" s="15"/>
    </row>
    <row r="60" spans="4:6" ht="12.75">
      <c r="D60" s="63">
        <f>+D49-D23</f>
        <v>0</v>
      </c>
      <c r="E60" s="15"/>
      <c r="F60" s="63">
        <f>+F49-F23</f>
        <v>0</v>
      </c>
    </row>
    <row r="61" spans="5:6" ht="12.75">
      <c r="E61" s="15"/>
      <c r="F61" s="15"/>
    </row>
    <row r="62" spans="5:6" ht="12.75">
      <c r="E62" s="15"/>
      <c r="F62" s="15"/>
    </row>
    <row r="63" spans="5:6" ht="12.75">
      <c r="E63" s="15"/>
      <c r="F63" s="15"/>
    </row>
    <row r="64" spans="5:6" ht="12.75">
      <c r="E64" s="15"/>
      <c r="F64" s="15"/>
    </row>
    <row r="65" spans="5:6" ht="12.75">
      <c r="E65" s="15"/>
      <c r="F65" s="15"/>
    </row>
    <row r="66" spans="5:6" ht="12.75">
      <c r="E66" s="15"/>
      <c r="F66" s="15"/>
    </row>
    <row r="67" spans="5:6" ht="12.75">
      <c r="E67" s="15"/>
      <c r="F67" s="15"/>
    </row>
    <row r="68" spans="5:6" ht="12.75">
      <c r="E68" s="15"/>
      <c r="F68" s="15"/>
    </row>
    <row r="69" spans="5:6" ht="12.75">
      <c r="E69" s="15"/>
      <c r="F69" s="15"/>
    </row>
    <row r="70" spans="5:6" ht="12.75">
      <c r="E70" s="15"/>
      <c r="F70" s="15"/>
    </row>
    <row r="71" spans="5:6" ht="12.75">
      <c r="E71" s="15"/>
      <c r="F71" s="15"/>
    </row>
    <row r="72" spans="5:6" ht="12.75">
      <c r="E72" s="15"/>
      <c r="F72" s="15"/>
    </row>
    <row r="73" spans="5:6" ht="12.75">
      <c r="E73" s="15"/>
      <c r="F73" s="15"/>
    </row>
    <row r="74" spans="5:6" ht="12.75">
      <c r="E74" s="15"/>
      <c r="F74" s="15"/>
    </row>
    <row r="75" spans="5:6" ht="12.75">
      <c r="E75" s="15"/>
      <c r="F75" s="15"/>
    </row>
    <row r="76" spans="5:6" ht="12.75">
      <c r="E76" s="15"/>
      <c r="F76" s="15"/>
    </row>
    <row r="77" spans="5:6" ht="12.75">
      <c r="E77" s="15"/>
      <c r="F77" s="15"/>
    </row>
    <row r="78" spans="5:6" ht="12.75">
      <c r="E78" s="15"/>
      <c r="F78" s="15"/>
    </row>
    <row r="79" spans="5:6" ht="12.75">
      <c r="E79" s="15"/>
      <c r="F79" s="15"/>
    </row>
    <row r="80" spans="5:6" ht="12.75">
      <c r="E80" s="15"/>
      <c r="F80" s="15"/>
    </row>
    <row r="81" spans="5:6" ht="12.75">
      <c r="E81" s="15"/>
      <c r="F81" s="15"/>
    </row>
    <row r="82" spans="5:6" ht="12.75">
      <c r="E82" s="15"/>
      <c r="F82" s="15"/>
    </row>
    <row r="83" spans="5:6" ht="12.75">
      <c r="E83" s="15"/>
      <c r="F83" s="15"/>
    </row>
    <row r="84" spans="5:6" ht="12.75">
      <c r="E84" s="15"/>
      <c r="F84" s="15"/>
    </row>
    <row r="85" spans="5:6" ht="12.75">
      <c r="E85" s="15"/>
      <c r="F85" s="15"/>
    </row>
    <row r="86" spans="5:6" ht="12.75">
      <c r="E86" s="15"/>
      <c r="F86" s="15"/>
    </row>
    <row r="87" spans="5:6" ht="12.75">
      <c r="E87" s="15"/>
      <c r="F87" s="15"/>
    </row>
    <row r="88" spans="5:6" ht="12.75">
      <c r="E88" s="15"/>
      <c r="F88" s="15"/>
    </row>
  </sheetData>
  <sheetProtection password="E7B9" sheet="1"/>
  <printOptions/>
  <pageMargins left="0.7" right="0.31"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81"/>
  <sheetViews>
    <sheetView workbookViewId="0" topLeftCell="A10">
      <selection activeCell="C28" sqref="C28"/>
    </sheetView>
  </sheetViews>
  <sheetFormatPr defaultColWidth="9.140625" defaultRowHeight="12.75"/>
  <cols>
    <col min="1" max="1" width="53.28125" style="4" customWidth="1"/>
    <col min="2" max="2" width="2.421875" style="4" customWidth="1"/>
    <col min="3" max="3" width="13.7109375" style="6" customWidth="1"/>
    <col min="4" max="4" width="1.7109375" style="4" customWidth="1"/>
    <col min="5" max="5" width="15.140625" style="4" bestFit="1" customWidth="1"/>
    <col min="6" max="6" width="1.57421875" style="4" customWidth="1"/>
    <col min="7" max="16384" width="9.140625" style="4" customWidth="1"/>
  </cols>
  <sheetData>
    <row r="1" ht="12.75">
      <c r="A1" s="12" t="s">
        <v>5</v>
      </c>
    </row>
    <row r="2" ht="12.75">
      <c r="A2" s="12" t="s">
        <v>90</v>
      </c>
    </row>
    <row r="4" ht="12.75">
      <c r="A4" s="31" t="s">
        <v>96</v>
      </c>
    </row>
    <row r="5" spans="1:5" ht="11.25">
      <c r="A5" s="14"/>
      <c r="C5" s="5"/>
      <c r="E5" s="5"/>
    </row>
    <row r="6" spans="1:5" ht="12.75">
      <c r="A6" s="14"/>
      <c r="C6" s="11" t="s">
        <v>75</v>
      </c>
      <c r="D6" s="11"/>
      <c r="E6" s="11" t="s">
        <v>75</v>
      </c>
    </row>
    <row r="7" spans="1:5" ht="12.75">
      <c r="A7" s="14"/>
      <c r="C7" s="11" t="s">
        <v>23</v>
      </c>
      <c r="D7" s="12"/>
      <c r="E7" s="11" t="s">
        <v>24</v>
      </c>
    </row>
    <row r="8" spans="1:5" ht="12.75">
      <c r="A8" s="14"/>
      <c r="C8" s="11" t="s">
        <v>20</v>
      </c>
      <c r="D8" s="12"/>
      <c r="E8" s="11" t="s">
        <v>19</v>
      </c>
    </row>
    <row r="9" spans="1:5" ht="12.75">
      <c r="A9" s="14"/>
      <c r="C9" s="11" t="s">
        <v>58</v>
      </c>
      <c r="D9" s="12"/>
      <c r="E9" s="11" t="s">
        <v>57</v>
      </c>
    </row>
    <row r="10" spans="1:5" ht="12.75">
      <c r="A10" s="14"/>
      <c r="B10" s="14"/>
      <c r="C10" s="29" t="s">
        <v>133</v>
      </c>
      <c r="D10" s="30"/>
      <c r="E10" s="29" t="s">
        <v>105</v>
      </c>
    </row>
    <row r="11" spans="1:5" ht="12.75">
      <c r="A11" s="14"/>
      <c r="C11" s="11" t="s">
        <v>18</v>
      </c>
      <c r="D11" s="11"/>
      <c r="E11" s="11" t="s">
        <v>18</v>
      </c>
    </row>
    <row r="12" spans="1:3" ht="11.25">
      <c r="A12" s="14"/>
      <c r="C12" s="4"/>
    </row>
    <row r="13" spans="1:5" ht="13.5">
      <c r="A13" s="24" t="s">
        <v>128</v>
      </c>
      <c r="B13" s="26"/>
      <c r="C13" s="64"/>
      <c r="D13" s="6"/>
      <c r="E13" s="64"/>
    </row>
    <row r="14" spans="1:5" ht="11.25">
      <c r="A14" s="28"/>
      <c r="B14" s="26"/>
      <c r="C14" s="64"/>
      <c r="D14" s="6"/>
      <c r="E14" s="64"/>
    </row>
    <row r="15" spans="1:5" ht="13.5">
      <c r="A15" s="23" t="s">
        <v>1</v>
      </c>
      <c r="B15" s="26"/>
      <c r="C15" s="22">
        <f>'IS'!F36</f>
        <v>112</v>
      </c>
      <c r="D15" s="20"/>
      <c r="E15" s="22">
        <v>256</v>
      </c>
    </row>
    <row r="16" spans="1:5" ht="12">
      <c r="A16" s="26"/>
      <c r="B16" s="26"/>
      <c r="C16" s="22"/>
      <c r="D16" s="20"/>
      <c r="E16" s="22"/>
    </row>
    <row r="17" spans="1:5" ht="13.5">
      <c r="A17" s="23" t="s">
        <v>74</v>
      </c>
      <c r="B17" s="26"/>
      <c r="C17" s="22"/>
      <c r="D17" s="20"/>
      <c r="E17" s="22"/>
    </row>
    <row r="18" spans="1:5" ht="13.5">
      <c r="A18" s="23" t="s">
        <v>116</v>
      </c>
      <c r="B18" s="26"/>
      <c r="C18" s="22">
        <v>0</v>
      </c>
      <c r="D18" s="20"/>
      <c r="E18" s="22">
        <v>86</v>
      </c>
    </row>
    <row r="19" spans="1:5" ht="13.5">
      <c r="A19" s="23" t="s">
        <v>9</v>
      </c>
      <c r="B19" s="26"/>
      <c r="C19" s="22">
        <f>+'BS'!F14-'BS'!D14-C20-C38</f>
        <v>1142</v>
      </c>
      <c r="D19" s="20"/>
      <c r="E19" s="22">
        <v>1344</v>
      </c>
    </row>
    <row r="20" spans="1:5" ht="13.5">
      <c r="A20" s="23" t="s">
        <v>129</v>
      </c>
      <c r="B20" s="26"/>
      <c r="C20" s="22">
        <v>-632</v>
      </c>
      <c r="D20" s="20"/>
      <c r="E20" s="22">
        <v>0</v>
      </c>
    </row>
    <row r="21" spans="1:5" ht="13.5">
      <c r="A21" s="23" t="s">
        <v>115</v>
      </c>
      <c r="C21" s="22">
        <v>0</v>
      </c>
      <c r="D21" s="20"/>
      <c r="E21" s="22">
        <v>8</v>
      </c>
    </row>
    <row r="22" spans="1:5" ht="13.5">
      <c r="A22" s="44" t="s">
        <v>117</v>
      </c>
      <c r="C22" s="22">
        <v>0</v>
      </c>
      <c r="D22" s="20"/>
      <c r="E22" s="22">
        <v>172</v>
      </c>
    </row>
    <row r="23" spans="1:5" ht="13.5">
      <c r="A23" s="44" t="s">
        <v>125</v>
      </c>
      <c r="C23" s="22">
        <v>-112</v>
      </c>
      <c r="D23" s="19"/>
      <c r="E23" s="78">
        <v>-5</v>
      </c>
    </row>
    <row r="24" spans="1:5" ht="13.5">
      <c r="A24" s="23" t="s">
        <v>73</v>
      </c>
      <c r="B24" s="26"/>
      <c r="C24" s="65">
        <f>-'IS'!F28</f>
        <v>464</v>
      </c>
      <c r="D24" s="20"/>
      <c r="E24" s="65">
        <v>476</v>
      </c>
    </row>
    <row r="25" spans="1:5" ht="13.5">
      <c r="A25" s="23" t="s">
        <v>3</v>
      </c>
      <c r="B25" s="26"/>
      <c r="C25" s="22">
        <f>SUM(C15:C24)</f>
        <v>974</v>
      </c>
      <c r="D25" s="20"/>
      <c r="E25" s="22">
        <f>SUM(E15:E24)</f>
        <v>2337</v>
      </c>
    </row>
    <row r="26" spans="1:5" ht="12">
      <c r="A26" s="26"/>
      <c r="B26" s="26"/>
      <c r="C26" s="22"/>
      <c r="D26" s="20"/>
      <c r="E26" s="22"/>
    </row>
    <row r="27" spans="1:5" ht="13.5">
      <c r="A27" s="23" t="s">
        <v>134</v>
      </c>
      <c r="B27" s="26"/>
      <c r="C27" s="22">
        <f>-'BS'!D18+'BS'!F18</f>
        <v>399</v>
      </c>
      <c r="D27" s="20"/>
      <c r="E27" s="22">
        <v>-602</v>
      </c>
    </row>
    <row r="28" spans="1:5" ht="13.5">
      <c r="A28" s="23" t="s">
        <v>123</v>
      </c>
      <c r="B28" s="26"/>
      <c r="C28" s="22">
        <f>(-'BS'!D19+'BS'!F19-'BS'!D20+'BS'!F20)-C23-C39</f>
        <v>-1111</v>
      </c>
      <c r="D28" s="20"/>
      <c r="E28" s="22">
        <v>-790</v>
      </c>
    </row>
    <row r="29" spans="1:5" ht="13.5">
      <c r="A29" s="23" t="s">
        <v>135</v>
      </c>
      <c r="B29" s="26"/>
      <c r="C29" s="65">
        <f>-'BS'!F33-'BS'!F39-'BS'!F40-'BS'!F41+'BS'!D33+'BS'!D39+'BS'!D40+'BS'!D41-'BS'!F46+'BS'!D46</f>
        <v>-888</v>
      </c>
      <c r="D29" s="20"/>
      <c r="E29" s="65">
        <f>195+7</f>
        <v>202</v>
      </c>
    </row>
    <row r="30" spans="1:5" ht="13.5">
      <c r="A30" s="23" t="s">
        <v>126</v>
      </c>
      <c r="B30" s="26"/>
      <c r="C30" s="22">
        <f>SUM(C25:C29)</f>
        <v>-626</v>
      </c>
      <c r="D30" s="20"/>
      <c r="E30" s="22">
        <f>SUM(E25:E29)</f>
        <v>1147</v>
      </c>
    </row>
    <row r="31" spans="1:5" ht="13.5">
      <c r="A31" s="23"/>
      <c r="B31" s="26"/>
      <c r="C31" s="19"/>
      <c r="D31" s="19"/>
      <c r="E31" s="19"/>
    </row>
    <row r="32" spans="1:5" ht="13.5">
      <c r="A32" s="23" t="s">
        <v>72</v>
      </c>
      <c r="B32" s="26"/>
      <c r="C32" s="22">
        <f>+'IS'!F28</f>
        <v>-464</v>
      </c>
      <c r="D32" s="20"/>
      <c r="E32" s="22">
        <v>-476</v>
      </c>
    </row>
    <row r="33" spans="1:5" ht="13.5">
      <c r="A33" s="23" t="s">
        <v>119</v>
      </c>
      <c r="B33" s="26"/>
      <c r="C33" s="65">
        <v>0</v>
      </c>
      <c r="D33" s="20"/>
      <c r="E33" s="65">
        <v>2</v>
      </c>
    </row>
    <row r="34" spans="1:5" ht="13.5">
      <c r="A34" s="24" t="s">
        <v>124</v>
      </c>
      <c r="B34" s="26"/>
      <c r="C34" s="22">
        <f>SUM(C30:C33)</f>
        <v>-1090</v>
      </c>
      <c r="D34" s="20"/>
      <c r="E34" s="22">
        <f>SUM(E30:E33)</f>
        <v>673</v>
      </c>
    </row>
    <row r="35" spans="1:5" ht="13.5">
      <c r="A35" s="24"/>
      <c r="B35" s="26"/>
      <c r="C35" s="22"/>
      <c r="D35" s="20"/>
      <c r="E35" s="22"/>
    </row>
    <row r="36" spans="1:5" ht="13.5">
      <c r="A36" s="23"/>
      <c r="B36" s="26"/>
      <c r="C36" s="22"/>
      <c r="D36" s="20"/>
      <c r="E36" s="22"/>
    </row>
    <row r="37" spans="1:5" ht="13.5">
      <c r="A37" s="24" t="s">
        <v>71</v>
      </c>
      <c r="B37" s="26"/>
      <c r="C37" s="22"/>
      <c r="D37" s="20"/>
      <c r="E37" s="22"/>
    </row>
    <row r="38" spans="1:5" ht="13.5">
      <c r="A38" s="23" t="s">
        <v>130</v>
      </c>
      <c r="B38" s="26"/>
      <c r="C38" s="81">
        <f>3500+750</f>
        <v>4250</v>
      </c>
      <c r="D38" s="20"/>
      <c r="E38" s="81">
        <v>0</v>
      </c>
    </row>
    <row r="39" spans="1:5" ht="13.5">
      <c r="A39" s="23" t="s">
        <v>11</v>
      </c>
      <c r="B39" s="26"/>
      <c r="C39" s="82">
        <v>-300</v>
      </c>
      <c r="D39" s="20"/>
      <c r="E39" s="82">
        <v>-61</v>
      </c>
    </row>
    <row r="40" spans="1:5" ht="13.5">
      <c r="A40" s="27" t="s">
        <v>70</v>
      </c>
      <c r="B40" s="26"/>
      <c r="C40" s="22">
        <f>SUM(C38:C39)</f>
        <v>3950</v>
      </c>
      <c r="D40" s="67"/>
      <c r="E40" s="22">
        <f>SUM(E38:E39)</f>
        <v>-61</v>
      </c>
    </row>
    <row r="41" spans="1:5" ht="13.5">
      <c r="A41" s="27"/>
      <c r="B41" s="26"/>
      <c r="C41" s="22"/>
      <c r="D41" s="67"/>
      <c r="E41" s="22"/>
    </row>
    <row r="42" spans="1:5" ht="13.5">
      <c r="A42" s="24" t="s">
        <v>69</v>
      </c>
      <c r="B42" s="26"/>
      <c r="C42" s="22"/>
      <c r="D42" s="67"/>
      <c r="E42" s="22"/>
    </row>
    <row r="43" spans="1:5" ht="13.5">
      <c r="A43" s="23" t="s">
        <v>97</v>
      </c>
      <c r="B43" s="26"/>
      <c r="C43" s="66">
        <f>+'BS'!D34+'BS'!D35+'BS'!D42+'BS'!D43+'BS'!D44-'BS'!F34-'BS'!F35-'BS'!F42-'BS'!F43-'BS'!F44+180</f>
        <v>-1279</v>
      </c>
      <c r="D43" s="67"/>
      <c r="E43" s="66">
        <v>-985</v>
      </c>
    </row>
    <row r="44" spans="1:5" ht="13.5">
      <c r="A44" s="24" t="s">
        <v>68</v>
      </c>
      <c r="B44" s="26"/>
      <c r="C44" s="65">
        <f>SUM(C43:C43)</f>
        <v>-1279</v>
      </c>
      <c r="D44" s="67"/>
      <c r="E44" s="65">
        <f>SUM(E43:E43)</f>
        <v>-985</v>
      </c>
    </row>
    <row r="45" spans="1:5" ht="13.5">
      <c r="A45" s="24" t="s">
        <v>98</v>
      </c>
      <c r="B45" s="26"/>
      <c r="C45" s="22">
        <f>SUM(C34+C40+C44)</f>
        <v>1581</v>
      </c>
      <c r="D45" s="67"/>
      <c r="E45" s="22">
        <f>SUM(E34+E40+E44)</f>
        <v>-373</v>
      </c>
    </row>
    <row r="46" spans="1:5" ht="13.5">
      <c r="A46" s="24" t="s">
        <v>67</v>
      </c>
      <c r="B46" s="26"/>
      <c r="C46" s="22">
        <v>-1627</v>
      </c>
      <c r="D46" s="67"/>
      <c r="E46" s="22">
        <v>-1254</v>
      </c>
    </row>
    <row r="47" spans="1:5" ht="14.25" thickBot="1">
      <c r="A47" s="24" t="s">
        <v>66</v>
      </c>
      <c r="B47" s="26"/>
      <c r="C47" s="68">
        <f>SUM(C45:C46)</f>
        <v>-46</v>
      </c>
      <c r="D47" s="67"/>
      <c r="E47" s="68">
        <f>SUM(E45:E46)</f>
        <v>-1627</v>
      </c>
    </row>
    <row r="48" spans="1:5" ht="14.25" thickTop="1">
      <c r="A48" s="23"/>
      <c r="B48" s="26"/>
      <c r="C48" s="22"/>
      <c r="D48" s="67"/>
      <c r="E48" s="22"/>
    </row>
    <row r="49" spans="1:5" ht="12">
      <c r="A49" s="25"/>
      <c r="C49" s="22"/>
      <c r="D49" s="19"/>
      <c r="E49" s="22"/>
    </row>
    <row r="50" spans="1:5" ht="13.5">
      <c r="A50" s="24" t="s">
        <v>65</v>
      </c>
      <c r="C50" s="22"/>
      <c r="D50" s="19"/>
      <c r="E50" s="22"/>
    </row>
    <row r="51" spans="1:5" ht="13.5">
      <c r="A51" s="24"/>
      <c r="C51" s="22"/>
      <c r="D51" s="19"/>
      <c r="E51" s="22"/>
    </row>
    <row r="52" spans="1:5" ht="13.5">
      <c r="A52" s="23" t="s">
        <v>49</v>
      </c>
      <c r="C52" s="22">
        <f>+'BS'!D21</f>
        <v>312</v>
      </c>
      <c r="D52" s="19"/>
      <c r="E52" s="22">
        <v>330</v>
      </c>
    </row>
    <row r="53" spans="1:5" ht="13.5">
      <c r="A53" s="23" t="s">
        <v>36</v>
      </c>
      <c r="C53" s="22">
        <f>-'BS'!D45</f>
        <v>-358</v>
      </c>
      <c r="D53" s="19"/>
      <c r="E53" s="22">
        <v>-1777</v>
      </c>
    </row>
    <row r="54" spans="1:5" ht="13.5">
      <c r="A54" s="23" t="s">
        <v>118</v>
      </c>
      <c r="C54" s="22">
        <v>0</v>
      </c>
      <c r="D54" s="19"/>
      <c r="E54" s="22">
        <v>-180</v>
      </c>
    </row>
    <row r="55" spans="1:5" ht="12.75" thickBot="1">
      <c r="A55" s="14"/>
      <c r="C55" s="69">
        <f>SUM(C52:C54)</f>
        <v>-46</v>
      </c>
      <c r="D55" s="19"/>
      <c r="E55" s="69">
        <f>SUM(E52:E54)</f>
        <v>-1627</v>
      </c>
    </row>
    <row r="56" spans="3:5" ht="12.75" thickTop="1">
      <c r="C56" s="22"/>
      <c r="D56" s="19"/>
      <c r="E56" s="22"/>
    </row>
    <row r="57" spans="3:5" ht="12">
      <c r="C57" s="21"/>
      <c r="D57" s="19"/>
      <c r="E57" s="20"/>
    </row>
    <row r="58" spans="3:5" ht="12">
      <c r="C58" s="20"/>
      <c r="D58" s="19"/>
      <c r="E58" s="19"/>
    </row>
    <row r="59" spans="3:5" ht="12">
      <c r="C59" s="20"/>
      <c r="D59" s="19"/>
      <c r="E59" s="19"/>
    </row>
    <row r="60" spans="3:5" ht="12">
      <c r="C60" s="20"/>
      <c r="D60" s="19"/>
      <c r="E60" s="19"/>
    </row>
    <row r="62" spans="3:5" ht="12">
      <c r="C62" s="20"/>
      <c r="D62" s="19"/>
      <c r="E62" s="19"/>
    </row>
    <row r="63" spans="3:5" ht="12">
      <c r="C63" s="20"/>
      <c r="D63" s="19"/>
      <c r="E63" s="19"/>
    </row>
    <row r="64" spans="3:5" ht="12">
      <c r="C64" s="20">
        <f>+C47-C55</f>
        <v>0</v>
      </c>
      <c r="D64" s="19"/>
      <c r="E64" s="20">
        <f>+E47-E55</f>
        <v>0</v>
      </c>
    </row>
    <row r="65" spans="3:5" ht="12">
      <c r="C65" s="20"/>
      <c r="D65" s="19"/>
      <c r="E65" s="19"/>
    </row>
    <row r="66" spans="3:5" ht="12">
      <c r="C66" s="20"/>
      <c r="D66" s="19"/>
      <c r="E66" s="19"/>
    </row>
    <row r="67" spans="3:5" ht="12">
      <c r="C67" s="20"/>
      <c r="D67" s="19"/>
      <c r="E67" s="19"/>
    </row>
    <row r="68" spans="3:5" ht="12">
      <c r="C68" s="20"/>
      <c r="D68" s="19"/>
      <c r="E68" s="19"/>
    </row>
    <row r="69" spans="3:5" ht="12">
      <c r="C69" s="20"/>
      <c r="D69" s="19"/>
      <c r="E69" s="19"/>
    </row>
    <row r="70" spans="3:5" ht="12">
      <c r="C70" s="20"/>
      <c r="D70" s="19"/>
      <c r="E70" s="19"/>
    </row>
    <row r="71" spans="3:5" ht="12">
      <c r="C71" s="20"/>
      <c r="D71" s="19"/>
      <c r="E71" s="19"/>
    </row>
    <row r="72" spans="3:5" ht="12">
      <c r="C72" s="20"/>
      <c r="D72" s="19"/>
      <c r="E72" s="19"/>
    </row>
    <row r="73" spans="3:5" ht="12">
      <c r="C73" s="20"/>
      <c r="D73" s="19"/>
      <c r="E73" s="19"/>
    </row>
    <row r="74" spans="3:5" ht="12">
      <c r="C74" s="20"/>
      <c r="D74" s="19"/>
      <c r="E74" s="19"/>
    </row>
    <row r="75" spans="3:5" ht="12">
      <c r="C75" s="20"/>
      <c r="D75" s="19"/>
      <c r="E75" s="19"/>
    </row>
    <row r="76" spans="3:5" ht="12">
      <c r="C76" s="20"/>
      <c r="D76" s="19"/>
      <c r="E76" s="19"/>
    </row>
    <row r="77" spans="3:5" ht="12">
      <c r="C77" s="20"/>
      <c r="D77" s="19"/>
      <c r="E77" s="19"/>
    </row>
    <row r="78" spans="3:5" ht="12">
      <c r="C78" s="20"/>
      <c r="D78" s="19"/>
      <c r="E78" s="19"/>
    </row>
    <row r="79" spans="3:5" ht="12">
      <c r="C79" s="20"/>
      <c r="D79" s="19"/>
      <c r="E79" s="19"/>
    </row>
    <row r="80" spans="3:5" ht="12">
      <c r="C80" s="20"/>
      <c r="D80" s="19"/>
      <c r="E80" s="19"/>
    </row>
    <row r="81" spans="3:5" ht="12">
      <c r="C81" s="20"/>
      <c r="D81" s="19"/>
      <c r="E81" s="19"/>
    </row>
  </sheetData>
  <sheetProtection password="E7B9" sheet="1"/>
  <printOptions/>
  <pageMargins left="0.75" right="0.75" top="0.71" bottom="0.87" header="0.5" footer="0.34"/>
  <pageSetup fitToHeight="1" fitToWidth="1" horizontalDpi="600" verticalDpi="600" orientation="portrait" paperSize="9" scale="95" r:id="rId2"/>
  <headerFooter alignWithMargins="0">
    <oddFooter>&amp;CPage 3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B20" sqref="B20"/>
    </sheetView>
  </sheetViews>
  <sheetFormatPr defaultColWidth="9.140625" defaultRowHeight="12.75"/>
  <cols>
    <col min="1" max="1" width="35.57421875" style="34" customWidth="1"/>
    <col min="2" max="5" width="14.7109375" style="34" customWidth="1"/>
    <col min="6" max="6" width="6.421875" style="34" customWidth="1"/>
    <col min="7" max="16384" width="9.140625" style="34" customWidth="1"/>
  </cols>
  <sheetData>
    <row r="1" ht="12.75">
      <c r="A1" s="12" t="s">
        <v>5</v>
      </c>
    </row>
    <row r="2" ht="12.75">
      <c r="A2" s="12" t="s">
        <v>90</v>
      </c>
    </row>
    <row r="4" ht="12.75">
      <c r="A4" s="31" t="s">
        <v>99</v>
      </c>
    </row>
    <row r="6" spans="2:6" s="31" customFormat="1" ht="12.75">
      <c r="B6" s="33" t="s">
        <v>6</v>
      </c>
      <c r="C6" s="33" t="s">
        <v>6</v>
      </c>
      <c r="D6" s="33" t="s">
        <v>79</v>
      </c>
      <c r="E6" s="33"/>
      <c r="F6" s="33"/>
    </row>
    <row r="7" spans="2:6" s="31" customFormat="1" ht="12.75">
      <c r="B7" s="33" t="s">
        <v>7</v>
      </c>
      <c r="C7" s="33" t="s">
        <v>8</v>
      </c>
      <c r="D7" s="33" t="s">
        <v>78</v>
      </c>
      <c r="E7" s="33" t="s">
        <v>77</v>
      </c>
      <c r="F7" s="33"/>
    </row>
    <row r="8" spans="2:6" s="31" customFormat="1" ht="12.75">
      <c r="B8" s="33" t="s">
        <v>76</v>
      </c>
      <c r="C8" s="33" t="s">
        <v>76</v>
      </c>
      <c r="D8" s="33" t="s">
        <v>76</v>
      </c>
      <c r="E8" s="33" t="s">
        <v>76</v>
      </c>
      <c r="F8" s="33"/>
    </row>
    <row r="9" spans="1:6" s="31" customFormat="1" ht="25.5">
      <c r="A9" s="32" t="s">
        <v>139</v>
      </c>
      <c r="B9" s="33"/>
      <c r="C9" s="33"/>
      <c r="D9" s="33"/>
      <c r="E9" s="33"/>
      <c r="F9" s="33"/>
    </row>
    <row r="10" spans="1:6" ht="17.25" customHeight="1">
      <c r="A10" s="34" t="s">
        <v>114</v>
      </c>
      <c r="B10" s="2">
        <v>60000</v>
      </c>
      <c r="C10" s="2">
        <v>856</v>
      </c>
      <c r="D10" s="2">
        <f>+'BS'!F29</f>
        <v>-39661</v>
      </c>
      <c r="E10" s="2">
        <f>SUM(B10:D10)</f>
        <v>21195</v>
      </c>
      <c r="F10" s="35"/>
    </row>
    <row r="11" spans="1:6" ht="17.25" customHeight="1">
      <c r="A11" s="75" t="s">
        <v>102</v>
      </c>
      <c r="B11" s="2">
        <v>0</v>
      </c>
      <c r="C11" s="2">
        <v>0</v>
      </c>
      <c r="D11" s="2">
        <f>+'IS'!F36</f>
        <v>112</v>
      </c>
      <c r="E11" s="2">
        <f>SUM(B11:D11)</f>
        <v>112</v>
      </c>
      <c r="F11" s="35"/>
    </row>
    <row r="12" spans="1:6" ht="17.25" customHeight="1" thickBot="1">
      <c r="A12" s="34" t="s">
        <v>138</v>
      </c>
      <c r="B12" s="70">
        <f>+B10-B11</f>
        <v>60000</v>
      </c>
      <c r="C12" s="70">
        <f>+C10-C11</f>
        <v>856</v>
      </c>
      <c r="D12" s="70">
        <f>+D10+D11</f>
        <v>-39549</v>
      </c>
      <c r="E12" s="70">
        <f>+E10+E11</f>
        <v>21307</v>
      </c>
      <c r="F12" s="36"/>
    </row>
    <row r="13" spans="2:6" ht="13.5" thickTop="1">
      <c r="B13" s="35"/>
      <c r="C13" s="35"/>
      <c r="D13" s="35"/>
      <c r="E13" s="35"/>
      <c r="F13" s="35"/>
    </row>
    <row r="14" spans="2:6" ht="12.75">
      <c r="B14" s="35"/>
      <c r="C14" s="35"/>
      <c r="D14" s="35"/>
      <c r="E14" s="35"/>
      <c r="F14" s="35"/>
    </row>
    <row r="15" spans="2:6" ht="12.75">
      <c r="B15" s="35"/>
      <c r="C15" s="35"/>
      <c r="D15" s="35"/>
      <c r="E15" s="35"/>
      <c r="F15" s="35"/>
    </row>
    <row r="16" spans="2:6" s="31" customFormat="1" ht="12.75">
      <c r="B16" s="33" t="s">
        <v>6</v>
      </c>
      <c r="C16" s="33" t="s">
        <v>6</v>
      </c>
      <c r="D16" s="33" t="s">
        <v>79</v>
      </c>
      <c r="E16" s="33"/>
      <c r="F16" s="33"/>
    </row>
    <row r="17" spans="2:6" s="31" customFormat="1" ht="12.75">
      <c r="B17" s="33" t="s">
        <v>7</v>
      </c>
      <c r="C17" s="33" t="s">
        <v>8</v>
      </c>
      <c r="D17" s="33" t="s">
        <v>78</v>
      </c>
      <c r="E17" s="33" t="s">
        <v>77</v>
      </c>
      <c r="F17" s="33"/>
    </row>
    <row r="18" spans="2:6" s="31" customFormat="1" ht="12.75">
      <c r="B18" s="33" t="s">
        <v>76</v>
      </c>
      <c r="C18" s="33" t="s">
        <v>76</v>
      </c>
      <c r="D18" s="33" t="s">
        <v>76</v>
      </c>
      <c r="E18" s="33" t="s">
        <v>76</v>
      </c>
      <c r="F18" s="33"/>
    </row>
    <row r="19" ht="25.5">
      <c r="A19" s="32" t="s">
        <v>136</v>
      </c>
    </row>
    <row r="20" spans="1:5" ht="16.5" customHeight="1">
      <c r="A20" s="34" t="s">
        <v>92</v>
      </c>
      <c r="B20" s="1">
        <v>60000</v>
      </c>
      <c r="C20" s="1">
        <v>856</v>
      </c>
      <c r="D20" s="1">
        <v>-39948</v>
      </c>
      <c r="E20" s="2">
        <f>SUM(B20:D20)</f>
        <v>20908</v>
      </c>
    </row>
    <row r="21" spans="1:5" ht="16.5" customHeight="1">
      <c r="A21" s="75" t="s">
        <v>102</v>
      </c>
      <c r="B21" s="1">
        <v>0</v>
      </c>
      <c r="C21" s="1">
        <v>0</v>
      </c>
      <c r="D21" s="1">
        <v>287</v>
      </c>
      <c r="E21" s="2">
        <f>SUM(B21:D21)</f>
        <v>287</v>
      </c>
    </row>
    <row r="22" spans="1:6" ht="16.5" customHeight="1" thickBot="1">
      <c r="A22" s="34" t="s">
        <v>137</v>
      </c>
      <c r="B22" s="70">
        <f>+B20-B21</f>
        <v>60000</v>
      </c>
      <c r="C22" s="70">
        <f>+C20-C21</f>
        <v>856</v>
      </c>
      <c r="D22" s="70">
        <f>+D20+D21</f>
        <v>-39661</v>
      </c>
      <c r="E22" s="70">
        <f>+E20+E21</f>
        <v>21195</v>
      </c>
      <c r="F22" s="37"/>
    </row>
    <row r="23" ht="13.5" thickTop="1"/>
  </sheetData>
  <sheetProtection password="E7B9" sheet="1"/>
  <printOptions/>
  <pageMargins left="0.75" right="0.75" top="1" bottom="1" header="0.5" footer="0.5"/>
  <pageSetup fitToHeight="1" fitToWidth="1" horizontalDpi="600" verticalDpi="600" orientation="portrait" paperSize="9" scale="8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H285"/>
  <sheetViews>
    <sheetView zoomScalePageLayoutView="0" workbookViewId="0" topLeftCell="A31">
      <selection activeCell="P234" sqref="P234"/>
    </sheetView>
  </sheetViews>
  <sheetFormatPr defaultColWidth="9.140625" defaultRowHeight="12.75"/>
  <cols>
    <col min="1" max="1" width="13.421875" style="84" customWidth="1"/>
    <col min="2" max="2" width="14.421875" style="84" customWidth="1"/>
    <col min="3" max="3" width="14.7109375" style="84" customWidth="1"/>
    <col min="4" max="5" width="14.57421875" style="84" customWidth="1"/>
    <col min="6" max="6" width="16.00390625" style="84" customWidth="1"/>
    <col min="7" max="16384" width="9.140625" style="84" customWidth="1"/>
  </cols>
  <sheetData>
    <row r="1" ht="12.75">
      <c r="A1" s="83" t="s">
        <v>5</v>
      </c>
    </row>
    <row r="2" ht="12.75">
      <c r="A2" s="83" t="s">
        <v>90</v>
      </c>
    </row>
    <row r="4" ht="12.75">
      <c r="A4" s="85" t="s">
        <v>80</v>
      </c>
    </row>
    <row r="49" ht="14.25" customHeight="1"/>
    <row r="50" ht="22.5" customHeight="1"/>
    <row r="54" ht="19.5" customHeight="1"/>
    <row r="56" ht="20.25" customHeight="1"/>
    <row r="58" ht="24" customHeight="1"/>
    <row r="67" ht="6.75" customHeight="1"/>
    <row r="70" ht="23.25" customHeight="1"/>
    <row r="73" ht="9.75" customHeight="1"/>
    <row r="74" ht="8.25" customHeight="1"/>
    <row r="85" spans="4:6" ht="12.75">
      <c r="D85" s="86"/>
      <c r="E85" s="86"/>
      <c r="F85" s="86"/>
    </row>
    <row r="86" spans="4:6" ht="12.75">
      <c r="D86" s="86" t="s">
        <v>23</v>
      </c>
      <c r="E86" s="86"/>
      <c r="F86" s="86"/>
    </row>
    <row r="87" spans="1:6" ht="12.75">
      <c r="A87" s="87"/>
      <c r="D87" s="86" t="s">
        <v>20</v>
      </c>
      <c r="E87" s="86"/>
      <c r="F87" s="86"/>
    </row>
    <row r="88" spans="4:6" ht="12.75">
      <c r="D88" s="88" t="s">
        <v>133</v>
      </c>
      <c r="E88" s="86"/>
      <c r="F88" s="88"/>
    </row>
    <row r="89" spans="4:6" ht="12.75">
      <c r="D89" s="86" t="s">
        <v>18</v>
      </c>
      <c r="E89" s="83"/>
      <c r="F89" s="86"/>
    </row>
    <row r="90" spans="2:4" ht="12.75">
      <c r="B90" s="84" t="s">
        <v>103</v>
      </c>
      <c r="D90" s="89">
        <f>+'IS'!F20-D91</f>
        <v>6993</v>
      </c>
    </row>
    <row r="91" spans="2:4" ht="12.75">
      <c r="B91" s="84" t="s">
        <v>104</v>
      </c>
      <c r="D91" s="89">
        <v>15312</v>
      </c>
    </row>
    <row r="92" spans="2:4" ht="13.5" thickBot="1">
      <c r="B92" s="90"/>
      <c r="D92" s="91">
        <f>SUM(D90:D91)</f>
        <v>22305</v>
      </c>
    </row>
    <row r="93" ht="8.25" customHeight="1" thickTop="1"/>
    <row r="115" ht="7.5" customHeight="1"/>
    <row r="117" ht="11.25" customHeight="1"/>
    <row r="118" spans="5:7" ht="12.75">
      <c r="E118" s="92" t="s">
        <v>26</v>
      </c>
      <c r="F118" s="92"/>
      <c r="G118" s="93"/>
    </row>
    <row r="119" ht="12.75">
      <c r="F119" s="86" t="s">
        <v>24</v>
      </c>
    </row>
    <row r="120" spans="4:6" ht="12.75">
      <c r="D120" s="86" t="s">
        <v>23</v>
      </c>
      <c r="F120" s="86" t="s">
        <v>22</v>
      </c>
    </row>
    <row r="121" spans="4:6" ht="12.75">
      <c r="D121" s="86" t="s">
        <v>21</v>
      </c>
      <c r="F121" s="86" t="s">
        <v>21</v>
      </c>
    </row>
    <row r="122" spans="4:6" ht="12.75">
      <c r="D122" s="88" t="str">
        <f>'IS'!F17</f>
        <v>31/12/2011</v>
      </c>
      <c r="F122" s="88" t="str">
        <f>'IS'!H17</f>
        <v>31/12/2010</v>
      </c>
    </row>
    <row r="123" spans="1:6" ht="12.75">
      <c r="A123" s="94"/>
      <c r="D123" s="86" t="s">
        <v>18</v>
      </c>
      <c r="F123" s="86" t="s">
        <v>18</v>
      </c>
    </row>
    <row r="124" spans="2:8" ht="12.75">
      <c r="B124" s="84" t="s">
        <v>17</v>
      </c>
      <c r="D124" s="89">
        <f>+'IS'!B20</f>
        <v>5143</v>
      </c>
      <c r="F124" s="89">
        <f>+'IS'!D20</f>
        <v>5703</v>
      </c>
      <c r="H124" s="95"/>
    </row>
    <row r="126" spans="2:6" ht="12.75">
      <c r="B126" s="84" t="s">
        <v>141</v>
      </c>
      <c r="D126" s="89">
        <f>+'IS'!B30</f>
        <v>-80</v>
      </c>
      <c r="F126" s="89">
        <f>+'IS'!D30</f>
        <v>49</v>
      </c>
    </row>
    <row r="135" ht="9" customHeight="1"/>
    <row r="136" spans="5:7" ht="12.75">
      <c r="E136" s="92" t="s">
        <v>26</v>
      </c>
      <c r="F136" s="92"/>
      <c r="G136" s="93"/>
    </row>
    <row r="137" ht="12.75">
      <c r="F137" s="86" t="s">
        <v>121</v>
      </c>
    </row>
    <row r="138" spans="4:6" ht="12.75">
      <c r="D138" s="86" t="s">
        <v>23</v>
      </c>
      <c r="F138" s="86" t="s">
        <v>120</v>
      </c>
    </row>
    <row r="139" spans="4:6" ht="12.75">
      <c r="D139" s="86" t="s">
        <v>21</v>
      </c>
      <c r="F139" s="86" t="s">
        <v>21</v>
      </c>
    </row>
    <row r="140" spans="4:6" ht="12.75">
      <c r="D140" s="88" t="str">
        <f>+D122</f>
        <v>31/12/2011</v>
      </c>
      <c r="F140" s="88" t="s">
        <v>127</v>
      </c>
    </row>
    <row r="141" spans="1:6" ht="12.75">
      <c r="A141" s="94"/>
      <c r="D141" s="86" t="s">
        <v>18</v>
      </c>
      <c r="F141" s="86" t="s">
        <v>18</v>
      </c>
    </row>
    <row r="142" spans="2:8" ht="12.75">
      <c r="B142" s="84" t="s">
        <v>17</v>
      </c>
      <c r="D142" s="89">
        <f>+'IS'!B20</f>
        <v>5143</v>
      </c>
      <c r="F142" s="89">
        <v>4612</v>
      </c>
      <c r="H142" s="95"/>
    </row>
    <row r="144" spans="2:6" ht="12.75">
      <c r="B144" s="84" t="s">
        <v>141</v>
      </c>
      <c r="D144" s="89">
        <f>+'IS'!B36</f>
        <v>-80</v>
      </c>
      <c r="F144" s="89">
        <v>28</v>
      </c>
    </row>
    <row r="145" spans="4:6" ht="12.75">
      <c r="D145" s="89"/>
      <c r="F145" s="89"/>
    </row>
    <row r="146" spans="4:6" ht="12.75">
      <c r="D146" s="89"/>
      <c r="F146" s="89"/>
    </row>
    <row r="147" spans="4:6" ht="12.75">
      <c r="D147" s="89"/>
      <c r="F147" s="89"/>
    </row>
    <row r="148" spans="4:6" ht="12.75">
      <c r="D148" s="89"/>
      <c r="F148" s="89"/>
    </row>
    <row r="207" ht="12.75">
      <c r="A207" s="84" t="s">
        <v>140</v>
      </c>
    </row>
    <row r="208" spans="4:6" ht="12.75">
      <c r="D208" s="96" t="s">
        <v>81</v>
      </c>
      <c r="E208" s="96" t="s">
        <v>82</v>
      </c>
      <c r="F208" s="96" t="s">
        <v>77</v>
      </c>
    </row>
    <row r="209" spans="4:6" ht="12.75">
      <c r="D209" s="96" t="s">
        <v>76</v>
      </c>
      <c r="E209" s="96" t="s">
        <v>76</v>
      </c>
      <c r="F209" s="96" t="s">
        <v>76</v>
      </c>
    </row>
    <row r="211" ht="12.75">
      <c r="A211" s="84" t="s">
        <v>100</v>
      </c>
    </row>
    <row r="212" spans="2:6" ht="12.75">
      <c r="B212" s="84" t="s">
        <v>83</v>
      </c>
      <c r="D212" s="89">
        <f>+'BS'!D40</f>
        <v>7181</v>
      </c>
      <c r="E212" s="89">
        <v>0</v>
      </c>
      <c r="F212" s="89">
        <f>+D212</f>
        <v>7181</v>
      </c>
    </row>
    <row r="213" spans="2:6" ht="12.75" hidden="1">
      <c r="B213" s="84" t="s">
        <v>84</v>
      </c>
      <c r="D213" s="89">
        <f>+'BS'!D44</f>
        <v>0</v>
      </c>
      <c r="E213" s="89">
        <v>0</v>
      </c>
      <c r="F213" s="89">
        <f>+D213</f>
        <v>0</v>
      </c>
    </row>
    <row r="214" spans="2:6" ht="12.75" customHeight="1" hidden="1">
      <c r="B214" s="84" t="s">
        <v>85</v>
      </c>
      <c r="D214" s="89">
        <f>+'BS'!D42</f>
        <v>0</v>
      </c>
      <c r="E214" s="89">
        <v>0</v>
      </c>
      <c r="F214" s="89">
        <f>+D214</f>
        <v>0</v>
      </c>
    </row>
    <row r="215" spans="2:6" ht="12.75">
      <c r="B215" s="84" t="s">
        <v>86</v>
      </c>
      <c r="D215" s="89">
        <f>+'BS'!D43</f>
        <v>69</v>
      </c>
      <c r="E215" s="89">
        <v>0</v>
      </c>
      <c r="F215" s="89">
        <f>+D215</f>
        <v>69</v>
      </c>
    </row>
    <row r="216" spans="2:6" ht="12.75">
      <c r="B216" s="84" t="s">
        <v>87</v>
      </c>
      <c r="D216" s="89">
        <f>+'BS'!D45</f>
        <v>358</v>
      </c>
      <c r="E216" s="89">
        <v>0</v>
      </c>
      <c r="F216" s="89">
        <f>+D216</f>
        <v>358</v>
      </c>
    </row>
    <row r="217" spans="4:6" ht="12.75">
      <c r="D217" s="97">
        <f>SUM(D212:D216)</f>
        <v>7608</v>
      </c>
      <c r="E217" s="97">
        <v>0</v>
      </c>
      <c r="F217" s="97">
        <f>SUM(F212:F216)</f>
        <v>7608</v>
      </c>
    </row>
    <row r="218" spans="4:6" ht="12.75">
      <c r="D218" s="89"/>
      <c r="E218" s="89"/>
      <c r="F218" s="89"/>
    </row>
    <row r="219" spans="4:6" ht="12.75">
      <c r="D219" s="89"/>
      <c r="E219" s="89"/>
      <c r="F219" s="89"/>
    </row>
    <row r="220" spans="1:6" ht="12.75">
      <c r="A220" s="84" t="s">
        <v>101</v>
      </c>
      <c r="D220" s="89"/>
      <c r="E220" s="89"/>
      <c r="F220" s="89"/>
    </row>
    <row r="221" spans="2:6" ht="12.75" hidden="1">
      <c r="B221" s="84" t="s">
        <v>84</v>
      </c>
      <c r="D221" s="89">
        <f>+'BS'!D35</f>
        <v>0</v>
      </c>
      <c r="E221" s="89">
        <v>0</v>
      </c>
      <c r="F221" s="89">
        <f>+D221</f>
        <v>0</v>
      </c>
    </row>
    <row r="222" spans="2:6" ht="12.75" customHeight="1" hidden="1">
      <c r="B222" s="84" t="s">
        <v>85</v>
      </c>
      <c r="D222" s="89">
        <v>0</v>
      </c>
      <c r="E222" s="89">
        <v>0</v>
      </c>
      <c r="F222" s="89">
        <v>0</v>
      </c>
    </row>
    <row r="223" spans="2:6" ht="12.75">
      <c r="B223" s="84" t="s">
        <v>86</v>
      </c>
      <c r="D223" s="89">
        <f>+'BS'!D34</f>
        <v>30</v>
      </c>
      <c r="E223" s="89">
        <v>0</v>
      </c>
      <c r="F223" s="89">
        <f>+D223</f>
        <v>30</v>
      </c>
    </row>
    <row r="224" spans="4:6" ht="12.75">
      <c r="D224" s="97">
        <f>SUM(D221:D223)</f>
        <v>30</v>
      </c>
      <c r="E224" s="97">
        <v>0</v>
      </c>
      <c r="F224" s="97">
        <f>SUM(F221:F223)</f>
        <v>30</v>
      </c>
    </row>
    <row r="225" spans="2:6" ht="13.5" thickBot="1">
      <c r="B225" s="84" t="s">
        <v>77</v>
      </c>
      <c r="D225" s="98">
        <f>D217+D224</f>
        <v>7638</v>
      </c>
      <c r="E225" s="98">
        <v>0</v>
      </c>
      <c r="F225" s="98">
        <f>F217+F224</f>
        <v>7638</v>
      </c>
    </row>
    <row r="226" spans="4:6" ht="13.5" thickTop="1">
      <c r="D226" s="99"/>
      <c r="E226" s="100"/>
      <c r="F226" s="99"/>
    </row>
    <row r="236" ht="193.5" customHeight="1"/>
    <row r="242" ht="61.5" customHeight="1"/>
    <row r="275" spans="1:6" ht="26.25" customHeight="1">
      <c r="A275" s="101"/>
      <c r="B275" s="101"/>
      <c r="D275" s="117" t="s">
        <v>106</v>
      </c>
      <c r="E275" s="117"/>
      <c r="F275" s="117"/>
    </row>
    <row r="276" spans="1:6" ht="12.75">
      <c r="A276" s="102"/>
      <c r="B276" s="102"/>
      <c r="D276" s="88" t="s">
        <v>133</v>
      </c>
      <c r="F276" s="88" t="s">
        <v>127</v>
      </c>
    </row>
    <row r="277" spans="1:6" ht="12.75">
      <c r="A277" s="102"/>
      <c r="B277" s="103"/>
      <c r="D277" s="104" t="s">
        <v>18</v>
      </c>
      <c r="F277" s="104" t="s">
        <v>18</v>
      </c>
    </row>
    <row r="278" spans="1:6" ht="12.75" customHeight="1">
      <c r="A278" s="118" t="s">
        <v>112</v>
      </c>
      <c r="B278" s="118"/>
      <c r="C278" s="118"/>
      <c r="D278" s="105"/>
      <c r="E278" s="106"/>
      <c r="F278" s="105"/>
    </row>
    <row r="279" spans="1:6" ht="12.75" customHeight="1">
      <c r="A279" s="119" t="s">
        <v>110</v>
      </c>
      <c r="B279" s="119"/>
      <c r="C279" s="119"/>
      <c r="D279" s="107">
        <f>D284-D282-D280</f>
        <v>-64150</v>
      </c>
      <c r="E279" s="108"/>
      <c r="F279" s="107">
        <v>-64029</v>
      </c>
    </row>
    <row r="280" spans="1:6" ht="12.75" customHeight="1">
      <c r="A280" s="119" t="s">
        <v>111</v>
      </c>
      <c r="B280" s="119"/>
      <c r="C280" s="119"/>
      <c r="D280" s="109">
        <f>-'BS'!D36-'Cash Flow'!C23</f>
        <v>-811</v>
      </c>
      <c r="E280" s="110"/>
      <c r="F280" s="109">
        <v>-884</v>
      </c>
    </row>
    <row r="281" spans="1:6" ht="12.75">
      <c r="A281" s="111"/>
      <c r="B281" s="111"/>
      <c r="C281" s="108"/>
      <c r="D281" s="112">
        <f>SUM(D279:D280)</f>
        <v>-64961</v>
      </c>
      <c r="E281" s="108"/>
      <c r="F281" s="112">
        <v>-64913</v>
      </c>
    </row>
    <row r="282" spans="1:8" ht="12.75" customHeight="1">
      <c r="A282" s="118" t="s">
        <v>107</v>
      </c>
      <c r="B282" s="118"/>
      <c r="C282" s="118"/>
      <c r="D282" s="113">
        <v>25412</v>
      </c>
      <c r="E282" s="106"/>
      <c r="F282" s="113">
        <v>25451</v>
      </c>
      <c r="H282" s="95"/>
    </row>
    <row r="283" spans="1:6" ht="12.75">
      <c r="A283" s="106"/>
      <c r="B283" s="106"/>
      <c r="C283" s="106"/>
      <c r="D283" s="114"/>
      <c r="E283" s="106"/>
      <c r="F283" s="114"/>
    </row>
    <row r="284" spans="1:6" ht="12.75" customHeight="1">
      <c r="A284" s="118" t="s">
        <v>108</v>
      </c>
      <c r="B284" s="118"/>
      <c r="C284" s="118"/>
      <c r="D284" s="113">
        <f>+'BS'!D29</f>
        <v>-39549</v>
      </c>
      <c r="E284" s="106"/>
      <c r="F284" s="113">
        <v>-39462</v>
      </c>
    </row>
    <row r="285" spans="1:6" ht="13.5" customHeight="1" thickBot="1">
      <c r="A285" s="118" t="s">
        <v>109</v>
      </c>
      <c r="B285" s="118"/>
      <c r="C285" s="118"/>
      <c r="D285" s="115"/>
      <c r="E285" s="106"/>
      <c r="F285" s="115"/>
    </row>
    <row r="286" ht="13.5" thickTop="1"/>
  </sheetData>
  <sheetProtection password="E7B9" sheet="1"/>
  <mergeCells count="7">
    <mergeCell ref="D275:F275"/>
    <mergeCell ref="A284:C284"/>
    <mergeCell ref="A285:C285"/>
    <mergeCell ref="A278:C278"/>
    <mergeCell ref="A279:C279"/>
    <mergeCell ref="A280:C280"/>
    <mergeCell ref="A282:C282"/>
  </mergeCells>
  <printOptions/>
  <pageMargins left="0.75" right="0.75" top="0.52" bottom="0.71" header="0.32" footer="0.3"/>
  <pageSetup horizontalDpi="180" verticalDpi="180" orientation="portrait" paperSize="9" scale="90" r:id="rId2"/>
  <headerFooter alignWithMargins="0">
    <oddFooter>&amp;CPage &amp;P&amp;R-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2012-02-23T01:56:08Z</cp:lastPrinted>
  <dcterms:created xsi:type="dcterms:W3CDTF">1996-10-14T23:33:28Z</dcterms:created>
  <dcterms:modified xsi:type="dcterms:W3CDTF">2012-02-28T06:48:34Z</dcterms:modified>
  <cp:category/>
  <cp:version/>
  <cp:contentType/>
  <cp:contentStatus/>
</cp:coreProperties>
</file>